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OticProAconcagua\Desktop\BECAS 2026\ADJUDICACION 2026\"/>
    </mc:Choice>
  </mc:AlternateContent>
  <xr:revisionPtr revIDLastSave="0" documentId="13_ncr:1_{EA32263D-AA6B-4C84-9DCD-BDAF80EA4851}" xr6:coauthVersionLast="47" xr6:coauthVersionMax="47" xr10:uidLastSave="{00000000-0000-0000-0000-000000000000}"/>
  <bookViews>
    <workbookView xWindow="-108" yWindow="-108" windowWidth="23256" windowHeight="12456" tabRatio="773" firstSheet="1" activeTab="3" xr2:uid="{00000000-000D-0000-FFFF-FFFF00000000}"/>
  </bookViews>
  <sheets>
    <sheet name="BD OFICIAL (2)" sheetId="54" state="hidden" r:id="rId1"/>
    <sheet name="1 Apertura de Cursos" sheetId="15" r:id="rId2"/>
    <sheet name="2 Admisibilidad" sheetId="50" r:id="rId3"/>
    <sheet name="PLANILLA DE PREADJUDICACIÓN" sheetId="55" r:id="rId4"/>
    <sheet name="OTIC RUT" sheetId="7" state="hidden" r:id="rId5"/>
  </sheets>
  <definedNames>
    <definedName name="_xlnm._FilterDatabase" localSheetId="1" hidden="1">'1 Apertura de Cursos'!$B$3:$F$111</definedName>
    <definedName name="_xlnm._FilterDatabase" localSheetId="0" hidden="1">'BD OFICIAL (2)'!$A$1:$AW$395</definedName>
    <definedName name="cursos">#REF!</definedName>
    <definedName name="otec">#REF!</definedName>
    <definedName name="ru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 i="54" l="1"/>
  <c r="J5" i="50" l="1"/>
  <c r="G4" i="50"/>
  <c r="G5" i="50"/>
  <c r="G6" i="50"/>
  <c r="G7" i="50"/>
  <c r="G8" i="50"/>
  <c r="G9" i="50"/>
  <c r="G10" i="50"/>
  <c r="G11" i="50"/>
  <c r="G12" i="50"/>
  <c r="G13" i="50"/>
  <c r="G14" i="50"/>
  <c r="G15" i="50"/>
  <c r="G16" i="50"/>
  <c r="G17" i="50"/>
  <c r="G18" i="50"/>
  <c r="G19" i="50"/>
  <c r="G20" i="50"/>
  <c r="G21" i="50"/>
  <c r="G22" i="50"/>
  <c r="G23" i="50"/>
  <c r="G24" i="50"/>
  <c r="G25" i="50"/>
  <c r="G26" i="50"/>
  <c r="G27" i="50"/>
  <c r="G28" i="50"/>
  <c r="G29" i="50"/>
  <c r="G30" i="50"/>
  <c r="G31" i="50"/>
  <c r="G32" i="50"/>
  <c r="G33" i="50"/>
  <c r="G34" i="50"/>
  <c r="G35" i="50"/>
  <c r="G36" i="50"/>
  <c r="G37" i="50"/>
  <c r="G38" i="50"/>
  <c r="G39" i="50"/>
  <c r="G40" i="50"/>
  <c r="G41" i="50"/>
  <c r="G42" i="50"/>
  <c r="G43" i="50"/>
  <c r="G44" i="50"/>
  <c r="G45" i="50"/>
  <c r="G46" i="50"/>
  <c r="G47" i="50"/>
  <c r="G48" i="50"/>
  <c r="G3" i="50"/>
  <c r="AO372" i="54" l="1"/>
  <c r="AO371" i="54"/>
  <c r="AO370" i="54"/>
  <c r="AO369" i="54"/>
  <c r="AO368" i="54"/>
  <c r="AO367" i="54"/>
  <c r="AO366" i="54"/>
  <c r="AO365" i="54"/>
  <c r="AO364" i="54"/>
  <c r="AO363" i="54"/>
  <c r="AO362" i="54"/>
  <c r="AO360" i="54"/>
  <c r="AO359" i="54"/>
  <c r="AO358" i="54"/>
  <c r="AO357" i="54"/>
  <c r="AO356" i="54"/>
  <c r="AO351" i="54"/>
  <c r="AO350" i="54"/>
  <c r="AO330" i="54"/>
  <c r="AO329" i="54"/>
  <c r="AO328" i="54"/>
  <c r="AO327" i="54"/>
  <c r="AO326" i="54"/>
  <c r="AO301" i="54"/>
  <c r="AO300" i="54"/>
  <c r="AO287" i="54"/>
  <c r="AO285" i="54"/>
  <c r="AO283" i="54"/>
  <c r="AO282" i="54"/>
  <c r="AO280" i="54"/>
  <c r="AO274" i="54"/>
  <c r="AO273" i="54"/>
  <c r="AO268" i="54"/>
  <c r="AO267" i="54"/>
  <c r="AO265" i="54"/>
  <c r="AO264" i="54"/>
  <c r="AO258" i="54"/>
  <c r="AO256" i="54"/>
  <c r="AO71" i="54"/>
  <c r="AO3" i="54"/>
  <c r="AO4" i="54"/>
  <c r="AO5" i="54"/>
  <c r="AO6" i="54"/>
  <c r="AO7" i="54"/>
  <c r="AO8" i="54"/>
  <c r="AO9" i="54"/>
  <c r="AO2" i="54"/>
  <c r="AR395" i="54" l="1"/>
  <c r="AO395" i="54"/>
  <c r="AN395" i="54"/>
  <c r="AM395" i="54"/>
  <c r="AJ395" i="54"/>
  <c r="AP395" i="54" s="1"/>
  <c r="AR394" i="54"/>
  <c r="AO394" i="54"/>
  <c r="AN394" i="54"/>
  <c r="AM394" i="54"/>
  <c r="AJ394" i="54"/>
  <c r="AP394" i="54" s="1"/>
  <c r="AR393" i="54"/>
  <c r="AO393" i="54"/>
  <c r="AN393" i="54"/>
  <c r="AM393" i="54"/>
  <c r="AJ393" i="54"/>
  <c r="AP393" i="54" s="1"/>
  <c r="AR392" i="54"/>
  <c r="AO392" i="54"/>
  <c r="AN392" i="54"/>
  <c r="AM392" i="54"/>
  <c r="AJ392" i="54"/>
  <c r="AP392" i="54" s="1"/>
  <c r="AR391" i="54"/>
  <c r="AO391" i="54"/>
  <c r="AN391" i="54"/>
  <c r="AM391" i="54"/>
  <c r="AJ391" i="54"/>
  <c r="AP391" i="54" s="1"/>
  <c r="AR390" i="54"/>
  <c r="AO390" i="54"/>
  <c r="AN390" i="54"/>
  <c r="AM390" i="54"/>
  <c r="AJ390" i="54"/>
  <c r="AP390" i="54" s="1"/>
  <c r="AR389" i="54"/>
  <c r="AO389" i="54"/>
  <c r="AN389" i="54"/>
  <c r="AM389" i="54"/>
  <c r="AJ389" i="54"/>
  <c r="AP389" i="54" s="1"/>
  <c r="AR388" i="54"/>
  <c r="AO388" i="54"/>
  <c r="AN388" i="54"/>
  <c r="AM388" i="54"/>
  <c r="AJ388" i="54"/>
  <c r="AP388" i="54" s="1"/>
  <c r="AR387" i="54"/>
  <c r="AO387" i="54"/>
  <c r="AN387" i="54"/>
  <c r="AM387" i="54"/>
  <c r="AJ387" i="54"/>
  <c r="AP387" i="54" s="1"/>
  <c r="AR386" i="54"/>
  <c r="AO386" i="54"/>
  <c r="AN386" i="54"/>
  <c r="AM386" i="54"/>
  <c r="AJ386" i="54"/>
  <c r="AP386" i="54" s="1"/>
  <c r="AR385" i="54"/>
  <c r="AO385" i="54"/>
  <c r="AN385" i="54"/>
  <c r="AM385" i="54"/>
  <c r="AJ385" i="54"/>
  <c r="AP385" i="54" s="1"/>
  <c r="AR384" i="54"/>
  <c r="AO384" i="54"/>
  <c r="AN384" i="54"/>
  <c r="AM384" i="54"/>
  <c r="AJ384" i="54"/>
  <c r="AP384" i="54" s="1"/>
  <c r="AR383" i="54"/>
  <c r="AO383" i="54"/>
  <c r="AN383" i="54"/>
  <c r="AM383" i="54"/>
  <c r="AJ383" i="54"/>
  <c r="AP383" i="54" s="1"/>
  <c r="AR382" i="54"/>
  <c r="AO382" i="54"/>
  <c r="AN382" i="54"/>
  <c r="AM382" i="54"/>
  <c r="AJ382" i="54"/>
  <c r="AP382" i="54" s="1"/>
  <c r="AR381" i="54"/>
  <c r="AO381" i="54"/>
  <c r="AN381" i="54"/>
  <c r="AM381" i="54"/>
  <c r="AJ381" i="54"/>
  <c r="AP381" i="54" s="1"/>
  <c r="AR380" i="54"/>
  <c r="AO380" i="54"/>
  <c r="AN380" i="54"/>
  <c r="AM380" i="54"/>
  <c r="AJ380" i="54"/>
  <c r="AP380" i="54" s="1"/>
  <c r="AR379" i="54"/>
  <c r="AO379" i="54"/>
  <c r="AN379" i="54"/>
  <c r="AM379" i="54"/>
  <c r="AJ379" i="54"/>
  <c r="AP379" i="54" s="1"/>
  <c r="AR378" i="54"/>
  <c r="AO378" i="54"/>
  <c r="AN378" i="54"/>
  <c r="AM378" i="54"/>
  <c r="AJ378" i="54"/>
  <c r="AP378" i="54" s="1"/>
  <c r="AR377" i="54"/>
  <c r="AO377" i="54"/>
  <c r="AN377" i="54"/>
  <c r="AM377" i="54"/>
  <c r="AJ377" i="54"/>
  <c r="AP377" i="54" s="1"/>
  <c r="AR376" i="54"/>
  <c r="AO376" i="54"/>
  <c r="AN376" i="54"/>
  <c r="AM376" i="54"/>
  <c r="AJ376" i="54"/>
  <c r="AP376" i="54" s="1"/>
  <c r="AR375" i="54"/>
  <c r="AO375" i="54"/>
  <c r="AN375" i="54"/>
  <c r="AM375" i="54"/>
  <c r="AJ375" i="54"/>
  <c r="AP375" i="54" s="1"/>
  <c r="AR374" i="54"/>
  <c r="AO374" i="54"/>
  <c r="AN374" i="54"/>
  <c r="AJ374" i="54"/>
  <c r="X374" i="54"/>
  <c r="AK374" i="54" s="1"/>
  <c r="AH374" i="54" s="1"/>
  <c r="AM374" i="54" s="1"/>
  <c r="AR373" i="54"/>
  <c r="AO373" i="54"/>
  <c r="AJ373" i="54"/>
  <c r="X373" i="54"/>
  <c r="AK373" i="54" s="1"/>
  <c r="AH373" i="54" s="1"/>
  <c r="AR372" i="54"/>
  <c r="AJ372" i="54"/>
  <c r="X372" i="54"/>
  <c r="AK372" i="54" s="1"/>
  <c r="AH372" i="54" s="1"/>
  <c r="AR371" i="54"/>
  <c r="AJ371" i="54"/>
  <c r="X371" i="54"/>
  <c r="AR370" i="54"/>
  <c r="AJ370" i="54"/>
  <c r="X370" i="54"/>
  <c r="AK370" i="54" s="1"/>
  <c r="AH370" i="54" s="1"/>
  <c r="AR369" i="54"/>
  <c r="AJ369" i="54"/>
  <c r="X369" i="54"/>
  <c r="AK369" i="54" s="1"/>
  <c r="AH369" i="54" s="1"/>
  <c r="AR368" i="54"/>
  <c r="AJ368" i="54"/>
  <c r="X368" i="54"/>
  <c r="AK368" i="54" s="1"/>
  <c r="AH368" i="54" s="1"/>
  <c r="AR367" i="54"/>
  <c r="AJ367" i="54"/>
  <c r="X367" i="54"/>
  <c r="AK367" i="54" s="1"/>
  <c r="AH367" i="54" s="1"/>
  <c r="AN367" i="54" s="1"/>
  <c r="AR366" i="54"/>
  <c r="AJ366" i="54"/>
  <c r="X366" i="54"/>
  <c r="AK366" i="54" s="1"/>
  <c r="AH366" i="54" s="1"/>
  <c r="AR365" i="54"/>
  <c r="AJ365" i="54"/>
  <c r="X365" i="54"/>
  <c r="AK365" i="54" s="1"/>
  <c r="AH365" i="54" s="1"/>
  <c r="AR364" i="54"/>
  <c r="AJ364" i="54"/>
  <c r="X364" i="54"/>
  <c r="AK364" i="54" s="1"/>
  <c r="AH364" i="54" s="1"/>
  <c r="AR363" i="54"/>
  <c r="AJ363" i="54"/>
  <c r="X363" i="54"/>
  <c r="AR362" i="54"/>
  <c r="AJ362" i="54"/>
  <c r="X362" i="54"/>
  <c r="AK362" i="54" s="1"/>
  <c r="AH362" i="54" s="1"/>
  <c r="AR361" i="54"/>
  <c r="AO361" i="54"/>
  <c r="AJ361" i="54"/>
  <c r="X361" i="54"/>
  <c r="AK361" i="54" s="1"/>
  <c r="AH361" i="54" s="1"/>
  <c r="AR360" i="54"/>
  <c r="AJ360" i="54"/>
  <c r="X360" i="54"/>
  <c r="AK360" i="54" s="1"/>
  <c r="AH360" i="54" s="1"/>
  <c r="AR359" i="54"/>
  <c r="AJ359" i="54"/>
  <c r="X359" i="54"/>
  <c r="AK359" i="54" s="1"/>
  <c r="AH359" i="54" s="1"/>
  <c r="AN359" i="54" s="1"/>
  <c r="AR358" i="54"/>
  <c r="AJ358" i="54"/>
  <c r="X358" i="54"/>
  <c r="AK358" i="54" s="1"/>
  <c r="AH358" i="54" s="1"/>
  <c r="AR357" i="54"/>
  <c r="AJ357" i="54"/>
  <c r="X357" i="54"/>
  <c r="AK357" i="54" s="1"/>
  <c r="AH357" i="54" s="1"/>
  <c r="AR356" i="54"/>
  <c r="AJ356" i="54"/>
  <c r="X356" i="54"/>
  <c r="AK356" i="54" s="1"/>
  <c r="AH356" i="54" s="1"/>
  <c r="AR355" i="54"/>
  <c r="AO355" i="54"/>
  <c r="AN355" i="54"/>
  <c r="AJ355" i="54"/>
  <c r="X355" i="54"/>
  <c r="AR354" i="54"/>
  <c r="AO354" i="54"/>
  <c r="AN354" i="54"/>
  <c r="AJ354" i="54"/>
  <c r="X354" i="54"/>
  <c r="AK354" i="54" s="1"/>
  <c r="AH354" i="54" s="1"/>
  <c r="AM354" i="54" s="1"/>
  <c r="AR353" i="54"/>
  <c r="AO353" i="54"/>
  <c r="AN353" i="54"/>
  <c r="AJ353" i="54"/>
  <c r="X353" i="54"/>
  <c r="AK353" i="54" s="1"/>
  <c r="AH353" i="54" s="1"/>
  <c r="AM353" i="54" s="1"/>
  <c r="AR352" i="54"/>
  <c r="AO352" i="54"/>
  <c r="AN352" i="54"/>
  <c r="AJ352" i="54"/>
  <c r="X352" i="54"/>
  <c r="AK352" i="54" s="1"/>
  <c r="AH352" i="54" s="1"/>
  <c r="AM352" i="54" s="1"/>
  <c r="AR351" i="54"/>
  <c r="AN351" i="54"/>
  <c r="AJ351" i="54"/>
  <c r="X351" i="54"/>
  <c r="AK351" i="54" s="1"/>
  <c r="AH351" i="54" s="1"/>
  <c r="AM351" i="54" s="1"/>
  <c r="AR350" i="54"/>
  <c r="AN350" i="54"/>
  <c r="AJ350" i="54"/>
  <c r="X350" i="54"/>
  <c r="AK350" i="54" s="1"/>
  <c r="AH350" i="54" s="1"/>
  <c r="AM350" i="54" s="1"/>
  <c r="AR349" i="54"/>
  <c r="AO349" i="54"/>
  <c r="AN349" i="54"/>
  <c r="AJ349" i="54"/>
  <c r="X349" i="54"/>
  <c r="AK349" i="54" s="1"/>
  <c r="AH349" i="54" s="1"/>
  <c r="AM349" i="54" s="1"/>
  <c r="AR348" i="54"/>
  <c r="AO348" i="54"/>
  <c r="AN348" i="54"/>
  <c r="AJ348" i="54"/>
  <c r="X348" i="54"/>
  <c r="AK348" i="54" s="1"/>
  <c r="AH348" i="54" s="1"/>
  <c r="AM348" i="54" s="1"/>
  <c r="AR347" i="54"/>
  <c r="AO347" i="54"/>
  <c r="AN347" i="54"/>
  <c r="AJ347" i="54"/>
  <c r="X347" i="54"/>
  <c r="AR346" i="54"/>
  <c r="AO346" i="54"/>
  <c r="AN346" i="54"/>
  <c r="AJ346" i="54"/>
  <c r="X346" i="54"/>
  <c r="AK346" i="54" s="1"/>
  <c r="AH346" i="54" s="1"/>
  <c r="AM346" i="54" s="1"/>
  <c r="AR345" i="54"/>
  <c r="AO345" i="54"/>
  <c r="AN345" i="54"/>
  <c r="AJ345" i="54"/>
  <c r="X345" i="54"/>
  <c r="AK345" i="54" s="1"/>
  <c r="AH345" i="54" s="1"/>
  <c r="AM345" i="54" s="1"/>
  <c r="AR344" i="54"/>
  <c r="AO344" i="54"/>
  <c r="AN344" i="54"/>
  <c r="AJ344" i="54"/>
  <c r="X344" i="54"/>
  <c r="AK344" i="54" s="1"/>
  <c r="AH344" i="54" s="1"/>
  <c r="AM344" i="54" s="1"/>
  <c r="AR343" i="54"/>
  <c r="AO343" i="54"/>
  <c r="AN343" i="54"/>
  <c r="AJ343" i="54"/>
  <c r="X343" i="54"/>
  <c r="AK343" i="54" s="1"/>
  <c r="AH343" i="54" s="1"/>
  <c r="AM343" i="54" s="1"/>
  <c r="AR342" i="54"/>
  <c r="AO342" i="54"/>
  <c r="AN342" i="54"/>
  <c r="AJ342" i="54"/>
  <c r="X342" i="54"/>
  <c r="AK342" i="54" s="1"/>
  <c r="AH342" i="54" s="1"/>
  <c r="AM342" i="54" s="1"/>
  <c r="AR341" i="54"/>
  <c r="AO341" i="54"/>
  <c r="AN341" i="54"/>
  <c r="AJ341" i="54"/>
  <c r="X341" i="54"/>
  <c r="AK341" i="54" s="1"/>
  <c r="AH341" i="54" s="1"/>
  <c r="AM341" i="54" s="1"/>
  <c r="AR340" i="54"/>
  <c r="AO340" i="54"/>
  <c r="AN340" i="54"/>
  <c r="AJ340" i="54"/>
  <c r="X340" i="54"/>
  <c r="AK340" i="54" s="1"/>
  <c r="AH340" i="54" s="1"/>
  <c r="AM340" i="54" s="1"/>
  <c r="AR339" i="54"/>
  <c r="AO339" i="54"/>
  <c r="AN339" i="54"/>
  <c r="AJ339" i="54"/>
  <c r="X339" i="54"/>
  <c r="AR338" i="54"/>
  <c r="AO338" i="54"/>
  <c r="AN338" i="54"/>
  <c r="AJ338" i="54"/>
  <c r="X338" i="54"/>
  <c r="AK338" i="54" s="1"/>
  <c r="AH338" i="54" s="1"/>
  <c r="AM338" i="54" s="1"/>
  <c r="AR337" i="54"/>
  <c r="AO337" i="54"/>
  <c r="AN337" i="54"/>
  <c r="AJ337" i="54"/>
  <c r="X337" i="54"/>
  <c r="AK337" i="54" s="1"/>
  <c r="AH337" i="54" s="1"/>
  <c r="AM337" i="54" s="1"/>
  <c r="AR336" i="54"/>
  <c r="AO336" i="54"/>
  <c r="AN336" i="54"/>
  <c r="AJ336" i="54"/>
  <c r="X336" i="54"/>
  <c r="AK336" i="54" s="1"/>
  <c r="AH336" i="54" s="1"/>
  <c r="AM336" i="54" s="1"/>
  <c r="AR335" i="54"/>
  <c r="AO335" i="54"/>
  <c r="AN335" i="54"/>
  <c r="AJ335" i="54"/>
  <c r="X335" i="54"/>
  <c r="AK335" i="54" s="1"/>
  <c r="AH335" i="54" s="1"/>
  <c r="AM335" i="54" s="1"/>
  <c r="AR334" i="54"/>
  <c r="AO334" i="54"/>
  <c r="AN334" i="54"/>
  <c r="AJ334" i="54"/>
  <c r="X334" i="54"/>
  <c r="AK334" i="54" s="1"/>
  <c r="AH334" i="54" s="1"/>
  <c r="AM334" i="54" s="1"/>
  <c r="AR333" i="54"/>
  <c r="AO333" i="54"/>
  <c r="AN333" i="54"/>
  <c r="AJ333" i="54"/>
  <c r="X333" i="54"/>
  <c r="AK333" i="54" s="1"/>
  <c r="AH333" i="54" s="1"/>
  <c r="AM333" i="54" s="1"/>
  <c r="AR332" i="54"/>
  <c r="AO332" i="54"/>
  <c r="AN332" i="54"/>
  <c r="AJ332" i="54"/>
  <c r="X332" i="54"/>
  <c r="AK332" i="54" s="1"/>
  <c r="AH332" i="54" s="1"/>
  <c r="AM332" i="54" s="1"/>
  <c r="AR331" i="54"/>
  <c r="AO331" i="54"/>
  <c r="AN331" i="54"/>
  <c r="AJ331" i="54"/>
  <c r="X331" i="54"/>
  <c r="AR330" i="54"/>
  <c r="AN330" i="54"/>
  <c r="AJ330" i="54"/>
  <c r="X330" i="54"/>
  <c r="AK330" i="54" s="1"/>
  <c r="AH330" i="54" s="1"/>
  <c r="AM330" i="54" s="1"/>
  <c r="AR329" i="54"/>
  <c r="AN329" i="54"/>
  <c r="AJ329" i="54"/>
  <c r="X329" i="54"/>
  <c r="AK329" i="54" s="1"/>
  <c r="AH329" i="54" s="1"/>
  <c r="AM329" i="54" s="1"/>
  <c r="AR328" i="54"/>
  <c r="AN328" i="54"/>
  <c r="AJ328" i="54"/>
  <c r="X328" i="54"/>
  <c r="AK328" i="54" s="1"/>
  <c r="AH328" i="54" s="1"/>
  <c r="AM328" i="54" s="1"/>
  <c r="AR327" i="54"/>
  <c r="AN327" i="54"/>
  <c r="AJ327" i="54"/>
  <c r="X327" i="54"/>
  <c r="AK327" i="54" s="1"/>
  <c r="AH327" i="54" s="1"/>
  <c r="AM327" i="54" s="1"/>
  <c r="AR326" i="54"/>
  <c r="AN326" i="54"/>
  <c r="AJ326" i="54"/>
  <c r="X326" i="54"/>
  <c r="AK326" i="54" s="1"/>
  <c r="AH326" i="54" s="1"/>
  <c r="AM326" i="54" s="1"/>
  <c r="AR325" i="54"/>
  <c r="AO325" i="54"/>
  <c r="AN325" i="54"/>
  <c r="AJ325" i="54"/>
  <c r="X325" i="54"/>
  <c r="AK325" i="54" s="1"/>
  <c r="AH325" i="54" s="1"/>
  <c r="AM325" i="54" s="1"/>
  <c r="AR324" i="54"/>
  <c r="AO324" i="54"/>
  <c r="AN324" i="54"/>
  <c r="AJ324" i="54"/>
  <c r="X324" i="54"/>
  <c r="AK324" i="54" s="1"/>
  <c r="AH324" i="54" s="1"/>
  <c r="AM324" i="54" s="1"/>
  <c r="AR323" i="54"/>
  <c r="AO323" i="54"/>
  <c r="AN323" i="54"/>
  <c r="AJ323" i="54"/>
  <c r="X323" i="54"/>
  <c r="AR322" i="54"/>
  <c r="AO322" i="54"/>
  <c r="AN322" i="54"/>
  <c r="AJ322" i="54"/>
  <c r="X322" i="54"/>
  <c r="AK322" i="54" s="1"/>
  <c r="AH322" i="54" s="1"/>
  <c r="AM322" i="54" s="1"/>
  <c r="AR321" i="54"/>
  <c r="AO321" i="54"/>
  <c r="AN321" i="54"/>
  <c r="AJ321" i="54"/>
  <c r="X321" i="54"/>
  <c r="AK321" i="54" s="1"/>
  <c r="AH321" i="54" s="1"/>
  <c r="AM321" i="54" s="1"/>
  <c r="AR320" i="54"/>
  <c r="AO320" i="54"/>
  <c r="AN320" i="54"/>
  <c r="AJ320" i="54"/>
  <c r="X320" i="54"/>
  <c r="AK320" i="54" s="1"/>
  <c r="AH320" i="54" s="1"/>
  <c r="AM320" i="54" s="1"/>
  <c r="AR319" i="54"/>
  <c r="AO319" i="54"/>
  <c r="AN319" i="54"/>
  <c r="AJ319" i="54"/>
  <c r="X319" i="54"/>
  <c r="AK319" i="54" s="1"/>
  <c r="AH319" i="54" s="1"/>
  <c r="AM319" i="54" s="1"/>
  <c r="AR318" i="54"/>
  <c r="AO318" i="54"/>
  <c r="AN318" i="54"/>
  <c r="AJ318" i="54"/>
  <c r="X318" i="54"/>
  <c r="AK318" i="54" s="1"/>
  <c r="AH318" i="54" s="1"/>
  <c r="AM318" i="54" s="1"/>
  <c r="AR317" i="54"/>
  <c r="AO317" i="54"/>
  <c r="AN317" i="54"/>
  <c r="AJ317" i="54"/>
  <c r="X317" i="54"/>
  <c r="AK317" i="54" s="1"/>
  <c r="AH317" i="54" s="1"/>
  <c r="AM317" i="54" s="1"/>
  <c r="AR316" i="54"/>
  <c r="AO316" i="54"/>
  <c r="AN316" i="54"/>
  <c r="AJ316" i="54"/>
  <c r="X316" i="54"/>
  <c r="AK316" i="54" s="1"/>
  <c r="AH316" i="54" s="1"/>
  <c r="AM316" i="54" s="1"/>
  <c r="AR315" i="54"/>
  <c r="AO315" i="54"/>
  <c r="AN315" i="54"/>
  <c r="AJ315" i="54"/>
  <c r="X315" i="54"/>
  <c r="AR314" i="54"/>
  <c r="AO314" i="54"/>
  <c r="AN314" i="54"/>
  <c r="AJ314" i="54"/>
  <c r="X314" i="54"/>
  <c r="AK314" i="54" s="1"/>
  <c r="AH314" i="54" s="1"/>
  <c r="AM314" i="54" s="1"/>
  <c r="AR313" i="54"/>
  <c r="AO313" i="54"/>
  <c r="AN313" i="54"/>
  <c r="AJ313" i="54"/>
  <c r="X313" i="54"/>
  <c r="AK313" i="54" s="1"/>
  <c r="AH313" i="54" s="1"/>
  <c r="AM313" i="54" s="1"/>
  <c r="AR312" i="54"/>
  <c r="AO312" i="54"/>
  <c r="AN312" i="54"/>
  <c r="AJ312" i="54"/>
  <c r="X312" i="54"/>
  <c r="AK312" i="54" s="1"/>
  <c r="AH312" i="54" s="1"/>
  <c r="AM312" i="54" s="1"/>
  <c r="AR311" i="54"/>
  <c r="AO311" i="54"/>
  <c r="AN311" i="54"/>
  <c r="AJ311" i="54"/>
  <c r="X311" i="54"/>
  <c r="AK311" i="54" s="1"/>
  <c r="AH311" i="54" s="1"/>
  <c r="AM311" i="54" s="1"/>
  <c r="AR310" i="54"/>
  <c r="AO310" i="54"/>
  <c r="AN310" i="54"/>
  <c r="AM310" i="54"/>
  <c r="AJ310" i="54"/>
  <c r="X310" i="54"/>
  <c r="AK310" i="54" s="1"/>
  <c r="AH310" i="54" s="1"/>
  <c r="AR309" i="54"/>
  <c r="AO309" i="54"/>
  <c r="AN309" i="54"/>
  <c r="AJ309" i="54"/>
  <c r="X309" i="54"/>
  <c r="AK309" i="54" s="1"/>
  <c r="AH309" i="54" s="1"/>
  <c r="AM309" i="54" s="1"/>
  <c r="AR308" i="54"/>
  <c r="AO308" i="54"/>
  <c r="AJ308" i="54"/>
  <c r="X308" i="54"/>
  <c r="AK308" i="54" s="1"/>
  <c r="AH308" i="54" s="1"/>
  <c r="AR307" i="54"/>
  <c r="AO307" i="54"/>
  <c r="AN307" i="54"/>
  <c r="AJ307" i="54"/>
  <c r="X307" i="54"/>
  <c r="AK307" i="54" s="1"/>
  <c r="AH307" i="54" s="1"/>
  <c r="AM307" i="54" s="1"/>
  <c r="AR306" i="54"/>
  <c r="AO306" i="54"/>
  <c r="AN306" i="54"/>
  <c r="AJ306" i="54"/>
  <c r="X306" i="54"/>
  <c r="AK306" i="54" s="1"/>
  <c r="AH306" i="54" s="1"/>
  <c r="AM306" i="54" s="1"/>
  <c r="AR305" i="54"/>
  <c r="AO305" i="54"/>
  <c r="AN305" i="54"/>
  <c r="AJ305" i="54"/>
  <c r="X305" i="54"/>
  <c r="AK305" i="54" s="1"/>
  <c r="AH305" i="54" s="1"/>
  <c r="AM305" i="54" s="1"/>
  <c r="AR304" i="54"/>
  <c r="AO304" i="54"/>
  <c r="AN304" i="54"/>
  <c r="AJ304" i="54"/>
  <c r="X304" i="54"/>
  <c r="AK304" i="54" s="1"/>
  <c r="AH304" i="54" s="1"/>
  <c r="AM304" i="54" s="1"/>
  <c r="AR303" i="54"/>
  <c r="AO303" i="54"/>
  <c r="AN303" i="54"/>
  <c r="AJ303" i="54"/>
  <c r="X303" i="54"/>
  <c r="AK303" i="54" s="1"/>
  <c r="AH303" i="54" s="1"/>
  <c r="AM303" i="54" s="1"/>
  <c r="AR302" i="54"/>
  <c r="AO302" i="54"/>
  <c r="AJ302" i="54"/>
  <c r="X302" i="54"/>
  <c r="AK302" i="54" s="1"/>
  <c r="AH302" i="54" s="1"/>
  <c r="AR301" i="54"/>
  <c r="AN301" i="54"/>
  <c r="AJ301" i="54"/>
  <c r="X301" i="54"/>
  <c r="AK301" i="54" s="1"/>
  <c r="AH301" i="54" s="1"/>
  <c r="AM301" i="54" s="1"/>
  <c r="AR300" i="54"/>
  <c r="AN300" i="54"/>
  <c r="AJ300" i="54"/>
  <c r="X300" i="54"/>
  <c r="AK300" i="54" s="1"/>
  <c r="AH300" i="54" s="1"/>
  <c r="AM300" i="54" s="1"/>
  <c r="AR299" i="54"/>
  <c r="AO299" i="54"/>
  <c r="AN299" i="54"/>
  <c r="AJ299" i="54"/>
  <c r="X299" i="54"/>
  <c r="AK299" i="54" s="1"/>
  <c r="AH299" i="54" s="1"/>
  <c r="AM299" i="54" s="1"/>
  <c r="AR298" i="54"/>
  <c r="AO298" i="54"/>
  <c r="AN298" i="54"/>
  <c r="AJ298" i="54"/>
  <c r="X298" i="54"/>
  <c r="AK298" i="54" s="1"/>
  <c r="AH298" i="54" s="1"/>
  <c r="AM298" i="54" s="1"/>
  <c r="AR297" i="54"/>
  <c r="AO297" i="54"/>
  <c r="AN297" i="54"/>
  <c r="AJ297" i="54"/>
  <c r="X297" i="54"/>
  <c r="AK297" i="54" s="1"/>
  <c r="AH297" i="54" s="1"/>
  <c r="AM297" i="54" s="1"/>
  <c r="AR296" i="54"/>
  <c r="AO296" i="54"/>
  <c r="AN296" i="54"/>
  <c r="AJ296" i="54"/>
  <c r="X296" i="54"/>
  <c r="AK296" i="54" s="1"/>
  <c r="AH296" i="54" s="1"/>
  <c r="AM296" i="54" s="1"/>
  <c r="AR295" i="54"/>
  <c r="AO295" i="54"/>
  <c r="AN295" i="54"/>
  <c r="AJ295" i="54"/>
  <c r="X295" i="54"/>
  <c r="AK295" i="54" s="1"/>
  <c r="AH295" i="54" s="1"/>
  <c r="AM295" i="54" s="1"/>
  <c r="AR294" i="54"/>
  <c r="AO294" i="54"/>
  <c r="AN294" i="54"/>
  <c r="AJ294" i="54"/>
  <c r="X294" i="54"/>
  <c r="AK294" i="54" s="1"/>
  <c r="AH294" i="54" s="1"/>
  <c r="AM294" i="54" s="1"/>
  <c r="AR293" i="54"/>
  <c r="AO293" i="54"/>
  <c r="AN293" i="54"/>
  <c r="AJ293" i="54"/>
  <c r="X293" i="54"/>
  <c r="AK293" i="54" s="1"/>
  <c r="AH293" i="54" s="1"/>
  <c r="AM293" i="54" s="1"/>
  <c r="AR292" i="54"/>
  <c r="AO292" i="54"/>
  <c r="AJ292" i="54"/>
  <c r="X292" i="54"/>
  <c r="AK292" i="54" s="1"/>
  <c r="AH292" i="54" s="1"/>
  <c r="AN292" i="54" s="1"/>
  <c r="AR291" i="54"/>
  <c r="AO291" i="54"/>
  <c r="AN291" i="54"/>
  <c r="AJ291" i="54"/>
  <c r="X291" i="54"/>
  <c r="AK291" i="54" s="1"/>
  <c r="AH291" i="54" s="1"/>
  <c r="AM291" i="54" s="1"/>
  <c r="AR290" i="54"/>
  <c r="AO290" i="54"/>
  <c r="AJ290" i="54"/>
  <c r="X290" i="54"/>
  <c r="AK290" i="54" s="1"/>
  <c r="AH290" i="54" s="1"/>
  <c r="AR289" i="54"/>
  <c r="AO289" i="54"/>
  <c r="AJ289" i="54"/>
  <c r="X289" i="54"/>
  <c r="AK289" i="54" s="1"/>
  <c r="AH289" i="54" s="1"/>
  <c r="AR288" i="54"/>
  <c r="AO288" i="54"/>
  <c r="AJ288" i="54"/>
  <c r="X288" i="54"/>
  <c r="AR287" i="54"/>
  <c r="AN287" i="54"/>
  <c r="AJ287" i="54"/>
  <c r="X287" i="54"/>
  <c r="AK287" i="54" s="1"/>
  <c r="AH287" i="54" s="1"/>
  <c r="AM287" i="54" s="1"/>
  <c r="AR286" i="54"/>
  <c r="AO286" i="54"/>
  <c r="AN286" i="54"/>
  <c r="AJ286" i="54"/>
  <c r="X286" i="54"/>
  <c r="AK286" i="54" s="1"/>
  <c r="AH286" i="54" s="1"/>
  <c r="AM286" i="54" s="1"/>
  <c r="AR285" i="54"/>
  <c r="AN285" i="54"/>
  <c r="AJ285" i="54"/>
  <c r="X285" i="54"/>
  <c r="AK285" i="54" s="1"/>
  <c r="AH285" i="54" s="1"/>
  <c r="AM285" i="54" s="1"/>
  <c r="AR284" i="54"/>
  <c r="AO284" i="54"/>
  <c r="AN284" i="54"/>
  <c r="AJ284" i="54"/>
  <c r="X284" i="54"/>
  <c r="AK284" i="54" s="1"/>
  <c r="AH284" i="54" s="1"/>
  <c r="AM284" i="54" s="1"/>
  <c r="AR283" i="54"/>
  <c r="AN283" i="54"/>
  <c r="AJ283" i="54"/>
  <c r="X283" i="54"/>
  <c r="AK283" i="54" s="1"/>
  <c r="AH283" i="54" s="1"/>
  <c r="AM283" i="54" s="1"/>
  <c r="AR282" i="54"/>
  <c r="AN282" i="54"/>
  <c r="AJ282" i="54"/>
  <c r="X282" i="54"/>
  <c r="AK282" i="54" s="1"/>
  <c r="AH282" i="54" s="1"/>
  <c r="AM282" i="54" s="1"/>
  <c r="AR281" i="54"/>
  <c r="AO281" i="54"/>
  <c r="AN281" i="54"/>
  <c r="AJ281" i="54"/>
  <c r="X281" i="54"/>
  <c r="AK281" i="54" s="1"/>
  <c r="AH281" i="54" s="1"/>
  <c r="AM281" i="54" s="1"/>
  <c r="AR280" i="54"/>
  <c r="AN280" i="54"/>
  <c r="AJ280" i="54"/>
  <c r="X280" i="54"/>
  <c r="AK280" i="54" s="1"/>
  <c r="AH280" i="54" s="1"/>
  <c r="AM280" i="54" s="1"/>
  <c r="AR279" i="54"/>
  <c r="AO279" i="54"/>
  <c r="AN279" i="54"/>
  <c r="AJ279" i="54"/>
  <c r="X279" i="54"/>
  <c r="AK279" i="54" s="1"/>
  <c r="AH279" i="54" s="1"/>
  <c r="AM279" i="54" s="1"/>
  <c r="AR278" i="54"/>
  <c r="AO278" i="54"/>
  <c r="AJ278" i="54"/>
  <c r="X278" i="54"/>
  <c r="AK278" i="54" s="1"/>
  <c r="AH278" i="54" s="1"/>
  <c r="AR277" i="54"/>
  <c r="AO277" i="54"/>
  <c r="AJ277" i="54"/>
  <c r="X277" i="54"/>
  <c r="AK277" i="54" s="1"/>
  <c r="AH277" i="54" s="1"/>
  <c r="AR276" i="54"/>
  <c r="AO276" i="54"/>
  <c r="AJ276" i="54"/>
  <c r="X276" i="54"/>
  <c r="AK276" i="54" s="1"/>
  <c r="AH276" i="54" s="1"/>
  <c r="AR275" i="54"/>
  <c r="AO275" i="54"/>
  <c r="AJ275" i="54"/>
  <c r="X275" i="54"/>
  <c r="AK275" i="54" s="1"/>
  <c r="AH275" i="54" s="1"/>
  <c r="AN275" i="54" s="1"/>
  <c r="AR274" i="54"/>
  <c r="AN274" i="54"/>
  <c r="AJ274" i="54"/>
  <c r="X274" i="54"/>
  <c r="AK274" i="54" s="1"/>
  <c r="AH274" i="54" s="1"/>
  <c r="AM274" i="54" s="1"/>
  <c r="AR273" i="54"/>
  <c r="AN273" i="54"/>
  <c r="AJ273" i="54"/>
  <c r="X273" i="54"/>
  <c r="AK273" i="54" s="1"/>
  <c r="AH273" i="54" s="1"/>
  <c r="AM273" i="54" s="1"/>
  <c r="AR272" i="54"/>
  <c r="AO272" i="54"/>
  <c r="AN272" i="54"/>
  <c r="AJ272" i="54"/>
  <c r="X272" i="54"/>
  <c r="AK272" i="54" s="1"/>
  <c r="AH272" i="54" s="1"/>
  <c r="AM272" i="54" s="1"/>
  <c r="AR271" i="54"/>
  <c r="AO271" i="54"/>
  <c r="AJ271" i="54"/>
  <c r="X271" i="54"/>
  <c r="AK271" i="54" s="1"/>
  <c r="AH271" i="54" s="1"/>
  <c r="AM271" i="54" s="1"/>
  <c r="AR270" i="54"/>
  <c r="AO270" i="54"/>
  <c r="AN270" i="54"/>
  <c r="AJ270" i="54"/>
  <c r="X270" i="54"/>
  <c r="AK270" i="54" s="1"/>
  <c r="AH270" i="54" s="1"/>
  <c r="AM270" i="54" s="1"/>
  <c r="AR269" i="54"/>
  <c r="AO269" i="54"/>
  <c r="AN269" i="54"/>
  <c r="AJ269" i="54"/>
  <c r="X269" i="54"/>
  <c r="AK269" i="54" s="1"/>
  <c r="AH269" i="54" s="1"/>
  <c r="AM269" i="54" s="1"/>
  <c r="AR268" i="54"/>
  <c r="AN268" i="54"/>
  <c r="AJ268" i="54"/>
  <c r="X268" i="54"/>
  <c r="AK268" i="54" s="1"/>
  <c r="AH268" i="54" s="1"/>
  <c r="AM268" i="54" s="1"/>
  <c r="AR267" i="54"/>
  <c r="AN267" i="54"/>
  <c r="AJ267" i="54"/>
  <c r="X267" i="54"/>
  <c r="AK267" i="54" s="1"/>
  <c r="AH267" i="54" s="1"/>
  <c r="AM267" i="54" s="1"/>
  <c r="AR266" i="54"/>
  <c r="AO266" i="54"/>
  <c r="AN266" i="54"/>
  <c r="AJ266" i="54"/>
  <c r="X266" i="54"/>
  <c r="AK266" i="54" s="1"/>
  <c r="AH266" i="54" s="1"/>
  <c r="AM266" i="54" s="1"/>
  <c r="AR265" i="54"/>
  <c r="AN265" i="54"/>
  <c r="AJ265" i="54"/>
  <c r="X265" i="54"/>
  <c r="AK265" i="54" s="1"/>
  <c r="AH265" i="54" s="1"/>
  <c r="AM265" i="54" s="1"/>
  <c r="AR264" i="54"/>
  <c r="AN264" i="54"/>
  <c r="AJ264" i="54"/>
  <c r="X264" i="54"/>
  <c r="AK264" i="54" s="1"/>
  <c r="AH264" i="54" s="1"/>
  <c r="AM264" i="54" s="1"/>
  <c r="AR263" i="54"/>
  <c r="AO263" i="54"/>
  <c r="AN263" i="54"/>
  <c r="AJ263" i="54"/>
  <c r="X263" i="54"/>
  <c r="AK263" i="54" s="1"/>
  <c r="AH263" i="54" s="1"/>
  <c r="AM263" i="54" s="1"/>
  <c r="AR262" i="54"/>
  <c r="AO262" i="54"/>
  <c r="AN262" i="54"/>
  <c r="AJ262" i="54"/>
  <c r="X262" i="54"/>
  <c r="AK262" i="54" s="1"/>
  <c r="AH262" i="54" s="1"/>
  <c r="AM262" i="54" s="1"/>
  <c r="AR261" i="54"/>
  <c r="AO261" i="54"/>
  <c r="AJ261" i="54"/>
  <c r="X261" i="54"/>
  <c r="AK261" i="54" s="1"/>
  <c r="AH261" i="54" s="1"/>
  <c r="AR260" i="54"/>
  <c r="AO260" i="54"/>
  <c r="AN260" i="54"/>
  <c r="AJ260" i="54"/>
  <c r="X260" i="54"/>
  <c r="AK260" i="54" s="1"/>
  <c r="AH260" i="54" s="1"/>
  <c r="AM260" i="54" s="1"/>
  <c r="AR259" i="54"/>
  <c r="AO259" i="54"/>
  <c r="AN259" i="54"/>
  <c r="AJ259" i="54"/>
  <c r="X259" i="54"/>
  <c r="AK259" i="54" s="1"/>
  <c r="AH259" i="54" s="1"/>
  <c r="AM259" i="54" s="1"/>
  <c r="AR258" i="54"/>
  <c r="AN258" i="54"/>
  <c r="AJ258" i="54"/>
  <c r="X258" i="54"/>
  <c r="AK258" i="54" s="1"/>
  <c r="AH258" i="54" s="1"/>
  <c r="AM258" i="54" s="1"/>
  <c r="AR257" i="54"/>
  <c r="AO257" i="54"/>
  <c r="AJ257" i="54"/>
  <c r="X257" i="54"/>
  <c r="AK257" i="54" s="1"/>
  <c r="AH257" i="54" s="1"/>
  <c r="AR256" i="54"/>
  <c r="AN256" i="54"/>
  <c r="AJ256" i="54"/>
  <c r="X256" i="54"/>
  <c r="AK256" i="54" s="1"/>
  <c r="AH256" i="54" s="1"/>
  <c r="AM256" i="54" s="1"/>
  <c r="AR255" i="54"/>
  <c r="AO255" i="54"/>
  <c r="AN255" i="54"/>
  <c r="AJ255" i="54"/>
  <c r="X255" i="54"/>
  <c r="AK255" i="54" s="1"/>
  <c r="AH255" i="54" s="1"/>
  <c r="AM255" i="54" s="1"/>
  <c r="AR254" i="54"/>
  <c r="AO254" i="54"/>
  <c r="AJ254" i="54"/>
  <c r="X254" i="54"/>
  <c r="AK254" i="54" s="1"/>
  <c r="AH254" i="54" s="1"/>
  <c r="AM254" i="54" s="1"/>
  <c r="AR253" i="54"/>
  <c r="AO253" i="54"/>
  <c r="AN253" i="54"/>
  <c r="AJ253" i="54"/>
  <c r="X253" i="54"/>
  <c r="AK253" i="54" s="1"/>
  <c r="AH253" i="54" s="1"/>
  <c r="AM253" i="54" s="1"/>
  <c r="AR252" i="54"/>
  <c r="AO252" i="54"/>
  <c r="AN252" i="54"/>
  <c r="AJ252" i="54"/>
  <c r="X252" i="54"/>
  <c r="AK252" i="54" s="1"/>
  <c r="AH252" i="54" s="1"/>
  <c r="AM252" i="54" s="1"/>
  <c r="AR251" i="54"/>
  <c r="AO251" i="54"/>
  <c r="AN251" i="54"/>
  <c r="AJ251" i="54"/>
  <c r="X251" i="54"/>
  <c r="AK251" i="54" s="1"/>
  <c r="AH251" i="54" s="1"/>
  <c r="AM251" i="54" s="1"/>
  <c r="AR250" i="54"/>
  <c r="AO250" i="54"/>
  <c r="AN250" i="54"/>
  <c r="AJ250" i="54"/>
  <c r="X250" i="54"/>
  <c r="AK250" i="54" s="1"/>
  <c r="AH250" i="54" s="1"/>
  <c r="AM250" i="54" s="1"/>
  <c r="AR249" i="54"/>
  <c r="AO249" i="54"/>
  <c r="AN249" i="54"/>
  <c r="AJ249" i="54"/>
  <c r="X249" i="54"/>
  <c r="AK249" i="54" s="1"/>
  <c r="AH249" i="54" s="1"/>
  <c r="AM249" i="54" s="1"/>
  <c r="AR248" i="54"/>
  <c r="AO248" i="54"/>
  <c r="AN248" i="54"/>
  <c r="AJ248" i="54"/>
  <c r="X248" i="54"/>
  <c r="AK248" i="54" s="1"/>
  <c r="AH248" i="54" s="1"/>
  <c r="AM248" i="54" s="1"/>
  <c r="AR247" i="54"/>
  <c r="AO247" i="54"/>
  <c r="AJ247" i="54"/>
  <c r="X247" i="54"/>
  <c r="AK247" i="54" s="1"/>
  <c r="AH247" i="54" s="1"/>
  <c r="AR246" i="54"/>
  <c r="AO246" i="54"/>
  <c r="AN246" i="54"/>
  <c r="AJ246" i="54"/>
  <c r="X246" i="54"/>
  <c r="AR245" i="54"/>
  <c r="AO245" i="54"/>
  <c r="AN245" i="54"/>
  <c r="AJ245" i="54"/>
  <c r="X245" i="54"/>
  <c r="AK245" i="54" s="1"/>
  <c r="AH245" i="54" s="1"/>
  <c r="AM245" i="54" s="1"/>
  <c r="AR244" i="54"/>
  <c r="AO244" i="54"/>
  <c r="AN244" i="54"/>
  <c r="AJ244" i="54"/>
  <c r="X244" i="54"/>
  <c r="AK244" i="54" s="1"/>
  <c r="AH244" i="54" s="1"/>
  <c r="AM244" i="54" s="1"/>
  <c r="AR243" i="54"/>
  <c r="AO243" i="54"/>
  <c r="AN243" i="54"/>
  <c r="AJ243" i="54"/>
  <c r="X243" i="54"/>
  <c r="AK243" i="54" s="1"/>
  <c r="AH243" i="54" s="1"/>
  <c r="AM243" i="54" s="1"/>
  <c r="AR242" i="54"/>
  <c r="AO242" i="54"/>
  <c r="AN242" i="54"/>
  <c r="AJ242" i="54"/>
  <c r="X242" i="54"/>
  <c r="AK242" i="54" s="1"/>
  <c r="AH242" i="54" s="1"/>
  <c r="AM242" i="54" s="1"/>
  <c r="AR241" i="54"/>
  <c r="AO241" i="54"/>
  <c r="AJ241" i="54"/>
  <c r="X241" i="54"/>
  <c r="AK241" i="54" s="1"/>
  <c r="AH241" i="54" s="1"/>
  <c r="AN241" i="54" s="1"/>
  <c r="AR240" i="54"/>
  <c r="AO240" i="54"/>
  <c r="AN240" i="54"/>
  <c r="AJ240" i="54"/>
  <c r="X240" i="54"/>
  <c r="AK240" i="54" s="1"/>
  <c r="AH240" i="54" s="1"/>
  <c r="AM240" i="54" s="1"/>
  <c r="AR239" i="54"/>
  <c r="AO239" i="54"/>
  <c r="AN239" i="54"/>
  <c r="AJ239" i="54"/>
  <c r="X239" i="54"/>
  <c r="AK239" i="54" s="1"/>
  <c r="AH239" i="54" s="1"/>
  <c r="AM239" i="54" s="1"/>
  <c r="AR238" i="54"/>
  <c r="AO238" i="54"/>
  <c r="AN238" i="54"/>
  <c r="AJ238" i="54"/>
  <c r="X238" i="54"/>
  <c r="AK238" i="54" s="1"/>
  <c r="AH238" i="54" s="1"/>
  <c r="AM238" i="54" s="1"/>
  <c r="AR237" i="54"/>
  <c r="AO237" i="54"/>
  <c r="AN237" i="54"/>
  <c r="AJ237" i="54"/>
  <c r="X237" i="54"/>
  <c r="AK237" i="54" s="1"/>
  <c r="AH237" i="54" s="1"/>
  <c r="AM237" i="54" s="1"/>
  <c r="AR236" i="54"/>
  <c r="AO236" i="54"/>
  <c r="AN236" i="54"/>
  <c r="AJ236" i="54"/>
  <c r="X236" i="54"/>
  <c r="AR235" i="54"/>
  <c r="AO235" i="54"/>
  <c r="AN235" i="54"/>
  <c r="AJ235" i="54"/>
  <c r="X235" i="54"/>
  <c r="AK235" i="54" s="1"/>
  <c r="AH235" i="54" s="1"/>
  <c r="AM235" i="54" s="1"/>
  <c r="AR234" i="54"/>
  <c r="AO234" i="54"/>
  <c r="AN234" i="54"/>
  <c r="AJ234" i="54"/>
  <c r="X234" i="54"/>
  <c r="AK234" i="54" s="1"/>
  <c r="AH234" i="54" s="1"/>
  <c r="AM234" i="54" s="1"/>
  <c r="AR233" i="54"/>
  <c r="AO233" i="54"/>
  <c r="AN233" i="54"/>
  <c r="AJ233" i="54"/>
  <c r="X233" i="54"/>
  <c r="AK233" i="54" s="1"/>
  <c r="AH233" i="54" s="1"/>
  <c r="AM233" i="54" s="1"/>
  <c r="AR232" i="54"/>
  <c r="AO232" i="54"/>
  <c r="AN232" i="54"/>
  <c r="AJ232" i="54"/>
  <c r="X232" i="54"/>
  <c r="AR231" i="54"/>
  <c r="AO231" i="54"/>
  <c r="AN231" i="54"/>
  <c r="AJ231" i="54"/>
  <c r="X231" i="54"/>
  <c r="AK231" i="54" s="1"/>
  <c r="AH231" i="54" s="1"/>
  <c r="AM231" i="54" s="1"/>
  <c r="AR230" i="54"/>
  <c r="AO230" i="54"/>
  <c r="AN230" i="54"/>
  <c r="AJ230" i="54"/>
  <c r="X230" i="54"/>
  <c r="AK230" i="54" s="1"/>
  <c r="AH230" i="54" s="1"/>
  <c r="AM230" i="54" s="1"/>
  <c r="AR229" i="54"/>
  <c r="AO229" i="54"/>
  <c r="AN229" i="54"/>
  <c r="AJ229" i="54"/>
  <c r="X229" i="54"/>
  <c r="AK229" i="54" s="1"/>
  <c r="AH229" i="54" s="1"/>
  <c r="AM229" i="54" s="1"/>
  <c r="AR228" i="54"/>
  <c r="AO228" i="54"/>
  <c r="AN228" i="54"/>
  <c r="AJ228" i="54"/>
  <c r="X228" i="54"/>
  <c r="AR227" i="54"/>
  <c r="AO227" i="54"/>
  <c r="AN227" i="54"/>
  <c r="AJ227" i="54"/>
  <c r="X227" i="54"/>
  <c r="AK227" i="54" s="1"/>
  <c r="AH227" i="54" s="1"/>
  <c r="AM227" i="54" s="1"/>
  <c r="AR226" i="54"/>
  <c r="AO226" i="54"/>
  <c r="AN226" i="54"/>
  <c r="AJ226" i="54"/>
  <c r="X226" i="54"/>
  <c r="AK226" i="54" s="1"/>
  <c r="AH226" i="54" s="1"/>
  <c r="AM226" i="54" s="1"/>
  <c r="AR225" i="54"/>
  <c r="AO225" i="54"/>
  <c r="AN225" i="54"/>
  <c r="AJ225" i="54"/>
  <c r="X225" i="54"/>
  <c r="AK225" i="54" s="1"/>
  <c r="AH225" i="54" s="1"/>
  <c r="AM225" i="54" s="1"/>
  <c r="AR224" i="54"/>
  <c r="AO224" i="54"/>
  <c r="AN224" i="54"/>
  <c r="AJ224" i="54"/>
  <c r="X224" i="54"/>
  <c r="AR223" i="54"/>
  <c r="AO223" i="54"/>
  <c r="AN223" i="54"/>
  <c r="AJ223" i="54"/>
  <c r="X223" i="54"/>
  <c r="AK223" i="54" s="1"/>
  <c r="AH223" i="54" s="1"/>
  <c r="AM223" i="54" s="1"/>
  <c r="AR222" i="54"/>
  <c r="AO222" i="54"/>
  <c r="AN222" i="54"/>
  <c r="AJ222" i="54"/>
  <c r="X222" i="54"/>
  <c r="AK222" i="54" s="1"/>
  <c r="AH222" i="54" s="1"/>
  <c r="AM222" i="54" s="1"/>
  <c r="AR221" i="54"/>
  <c r="AO221" i="54"/>
  <c r="AN221" i="54"/>
  <c r="AJ221" i="54"/>
  <c r="X221" i="54"/>
  <c r="AK221" i="54" s="1"/>
  <c r="AH221" i="54" s="1"/>
  <c r="AM221" i="54" s="1"/>
  <c r="AR220" i="54"/>
  <c r="AO220" i="54"/>
  <c r="AN220" i="54"/>
  <c r="AJ220" i="54"/>
  <c r="X220" i="54"/>
  <c r="AK220" i="54" s="1"/>
  <c r="AH220" i="54" s="1"/>
  <c r="AM220" i="54" s="1"/>
  <c r="AR219" i="54"/>
  <c r="AO219" i="54"/>
  <c r="AN219" i="54"/>
  <c r="AJ219" i="54"/>
  <c r="X219" i="54"/>
  <c r="AK219" i="54" s="1"/>
  <c r="AH219" i="54" s="1"/>
  <c r="AM219" i="54" s="1"/>
  <c r="AR218" i="54"/>
  <c r="AO218" i="54"/>
  <c r="AN218" i="54"/>
  <c r="AJ218" i="54"/>
  <c r="X218" i="54"/>
  <c r="AK218" i="54" s="1"/>
  <c r="AH218" i="54" s="1"/>
  <c r="AM218" i="54" s="1"/>
  <c r="AR217" i="54"/>
  <c r="AO217" i="54"/>
  <c r="AN217" i="54"/>
  <c r="AJ217" i="54"/>
  <c r="X217" i="54"/>
  <c r="AK217" i="54" s="1"/>
  <c r="AH217" i="54" s="1"/>
  <c r="AM217" i="54" s="1"/>
  <c r="AR216" i="54"/>
  <c r="AO216" i="54"/>
  <c r="AN216" i="54"/>
  <c r="AJ216" i="54"/>
  <c r="X216" i="54"/>
  <c r="AR215" i="54"/>
  <c r="AO215" i="54"/>
  <c r="AN215" i="54"/>
  <c r="AJ215" i="54"/>
  <c r="X215" i="54"/>
  <c r="AK215" i="54" s="1"/>
  <c r="AH215" i="54" s="1"/>
  <c r="AM215" i="54" s="1"/>
  <c r="AR214" i="54"/>
  <c r="AO214" i="54"/>
  <c r="AN214" i="54"/>
  <c r="AJ214" i="54"/>
  <c r="X214" i="54"/>
  <c r="AK214" i="54" s="1"/>
  <c r="AH214" i="54" s="1"/>
  <c r="AM214" i="54" s="1"/>
  <c r="AR213" i="54"/>
  <c r="AO213" i="54"/>
  <c r="AN213" i="54"/>
  <c r="AJ213" i="54"/>
  <c r="X213" i="54"/>
  <c r="AK213" i="54" s="1"/>
  <c r="AH213" i="54" s="1"/>
  <c r="AM213" i="54" s="1"/>
  <c r="AR212" i="54"/>
  <c r="AO212" i="54"/>
  <c r="AN212" i="54"/>
  <c r="AJ212" i="54"/>
  <c r="X212" i="54"/>
  <c r="AK212" i="54" s="1"/>
  <c r="AH212" i="54" s="1"/>
  <c r="AM212" i="54" s="1"/>
  <c r="AR211" i="54"/>
  <c r="AO211" i="54"/>
  <c r="AN211" i="54"/>
  <c r="AJ211" i="54"/>
  <c r="X211" i="54"/>
  <c r="AK211" i="54" s="1"/>
  <c r="AH211" i="54" s="1"/>
  <c r="AM211" i="54" s="1"/>
  <c r="AR210" i="54"/>
  <c r="AO210" i="54"/>
  <c r="AN210" i="54"/>
  <c r="AJ210" i="54"/>
  <c r="X210" i="54"/>
  <c r="AK210" i="54" s="1"/>
  <c r="AH210" i="54" s="1"/>
  <c r="AM210" i="54" s="1"/>
  <c r="AR209" i="54"/>
  <c r="AO209" i="54"/>
  <c r="AN209" i="54"/>
  <c r="AJ209" i="54"/>
  <c r="X209" i="54"/>
  <c r="AK209" i="54" s="1"/>
  <c r="AH209" i="54" s="1"/>
  <c r="AM209" i="54" s="1"/>
  <c r="AR208" i="54"/>
  <c r="AO208" i="54"/>
  <c r="AN208" i="54"/>
  <c r="AJ208" i="54"/>
  <c r="X208" i="54"/>
  <c r="AK208" i="54" s="1"/>
  <c r="AH208" i="54" s="1"/>
  <c r="AM208" i="54" s="1"/>
  <c r="AR207" i="54"/>
  <c r="AO207" i="54"/>
  <c r="AN207" i="54"/>
  <c r="AJ207" i="54"/>
  <c r="X207" i="54"/>
  <c r="AR206" i="54"/>
  <c r="AO206" i="54"/>
  <c r="AN206" i="54"/>
  <c r="AJ206" i="54"/>
  <c r="X206" i="54"/>
  <c r="AR205" i="54"/>
  <c r="AO205" i="54"/>
  <c r="AN205" i="54"/>
  <c r="AJ205" i="54"/>
  <c r="X205" i="54"/>
  <c r="AK205" i="54" s="1"/>
  <c r="AH205" i="54" s="1"/>
  <c r="AM205" i="54" s="1"/>
  <c r="AR204" i="54"/>
  <c r="AO204" i="54"/>
  <c r="AN204" i="54"/>
  <c r="AJ204" i="54"/>
  <c r="X204" i="54"/>
  <c r="AR203" i="54"/>
  <c r="AO203" i="54"/>
  <c r="AN203" i="54"/>
  <c r="AJ203" i="54"/>
  <c r="X203" i="54"/>
  <c r="AK203" i="54" s="1"/>
  <c r="AH203" i="54" s="1"/>
  <c r="AM203" i="54" s="1"/>
  <c r="AR202" i="54"/>
  <c r="AO202" i="54"/>
  <c r="AN202" i="54"/>
  <c r="AJ202" i="54"/>
  <c r="X202" i="54"/>
  <c r="AK202" i="54" s="1"/>
  <c r="AH202" i="54" s="1"/>
  <c r="AM202" i="54" s="1"/>
  <c r="AR201" i="54"/>
  <c r="AO201" i="54"/>
  <c r="AN201" i="54"/>
  <c r="AJ201" i="54"/>
  <c r="X201" i="54"/>
  <c r="AK201" i="54" s="1"/>
  <c r="AH201" i="54" s="1"/>
  <c r="AM201" i="54" s="1"/>
  <c r="AR200" i="54"/>
  <c r="AO200" i="54"/>
  <c r="AN200" i="54"/>
  <c r="AJ200" i="54"/>
  <c r="X200" i="54"/>
  <c r="AK200" i="54" s="1"/>
  <c r="AH200" i="54" s="1"/>
  <c r="AM200" i="54" s="1"/>
  <c r="AR199" i="54"/>
  <c r="AO199" i="54"/>
  <c r="AN199" i="54"/>
  <c r="AJ199" i="54"/>
  <c r="X199" i="54"/>
  <c r="AK199" i="54" s="1"/>
  <c r="AH199" i="54" s="1"/>
  <c r="AM199" i="54" s="1"/>
  <c r="AR198" i="54"/>
  <c r="AO198" i="54"/>
  <c r="AN198" i="54"/>
  <c r="AJ198" i="54"/>
  <c r="X198" i="54"/>
  <c r="AK198" i="54" s="1"/>
  <c r="AH198" i="54" s="1"/>
  <c r="AM198" i="54" s="1"/>
  <c r="AR197" i="54"/>
  <c r="AO197" i="54"/>
  <c r="AN197" i="54"/>
  <c r="AJ197" i="54"/>
  <c r="X197" i="54"/>
  <c r="AK197" i="54" s="1"/>
  <c r="AH197" i="54" s="1"/>
  <c r="AM197" i="54" s="1"/>
  <c r="AR196" i="54"/>
  <c r="AO196" i="54"/>
  <c r="AN196" i="54"/>
  <c r="AJ196" i="54"/>
  <c r="X196" i="54"/>
  <c r="AK196" i="54" s="1"/>
  <c r="AH196" i="54" s="1"/>
  <c r="AM196" i="54" s="1"/>
  <c r="AR195" i="54"/>
  <c r="AO195" i="54"/>
  <c r="AN195" i="54"/>
  <c r="AJ195" i="54"/>
  <c r="X195" i="54"/>
  <c r="AK195" i="54" s="1"/>
  <c r="AH195" i="54" s="1"/>
  <c r="AM195" i="54" s="1"/>
  <c r="AR194" i="54"/>
  <c r="AO194" i="54"/>
  <c r="AN194" i="54"/>
  <c r="AJ194" i="54"/>
  <c r="X194" i="54"/>
  <c r="AK194" i="54" s="1"/>
  <c r="AH194" i="54" s="1"/>
  <c r="AM194" i="54" s="1"/>
  <c r="AR193" i="54"/>
  <c r="AO193" i="54"/>
  <c r="AN193" i="54"/>
  <c r="AJ193" i="54"/>
  <c r="X193" i="54"/>
  <c r="AK193" i="54" s="1"/>
  <c r="AH193" i="54" s="1"/>
  <c r="AM193" i="54" s="1"/>
  <c r="AR192" i="54"/>
  <c r="AO192" i="54"/>
  <c r="AN192" i="54"/>
  <c r="AJ192" i="54"/>
  <c r="X192" i="54"/>
  <c r="AK192" i="54" s="1"/>
  <c r="AH192" i="54" s="1"/>
  <c r="AM192" i="54" s="1"/>
  <c r="AR191" i="54"/>
  <c r="AO191" i="54"/>
  <c r="AN191" i="54"/>
  <c r="AJ191" i="54"/>
  <c r="X191" i="54"/>
  <c r="AK191" i="54" s="1"/>
  <c r="AH191" i="54" s="1"/>
  <c r="AM191" i="54" s="1"/>
  <c r="AR190" i="54"/>
  <c r="AO190" i="54"/>
  <c r="AN190" i="54"/>
  <c r="AJ190" i="54"/>
  <c r="X190" i="54"/>
  <c r="AK190" i="54" s="1"/>
  <c r="AH190" i="54" s="1"/>
  <c r="AM190" i="54" s="1"/>
  <c r="AR189" i="54"/>
  <c r="AO189" i="54"/>
  <c r="AN189" i="54"/>
  <c r="AJ189" i="54"/>
  <c r="X189" i="54"/>
  <c r="AK189" i="54" s="1"/>
  <c r="AH189" i="54" s="1"/>
  <c r="AM189" i="54" s="1"/>
  <c r="AR188" i="54"/>
  <c r="AO188" i="54"/>
  <c r="AN188" i="54"/>
  <c r="AJ188" i="54"/>
  <c r="X188" i="54"/>
  <c r="AK188" i="54" s="1"/>
  <c r="AH188" i="54" s="1"/>
  <c r="AM188" i="54" s="1"/>
  <c r="AR187" i="54"/>
  <c r="AO187" i="54"/>
  <c r="AN187" i="54"/>
  <c r="AJ187" i="54"/>
  <c r="X187" i="54"/>
  <c r="AK187" i="54" s="1"/>
  <c r="AH187" i="54" s="1"/>
  <c r="AM187" i="54" s="1"/>
  <c r="AR186" i="54"/>
  <c r="AO186" i="54"/>
  <c r="AN186" i="54"/>
  <c r="AJ186" i="54"/>
  <c r="X186" i="54"/>
  <c r="AK186" i="54" s="1"/>
  <c r="AH186" i="54" s="1"/>
  <c r="AM186" i="54" s="1"/>
  <c r="AR185" i="54"/>
  <c r="AO185" i="54"/>
  <c r="AN185" i="54"/>
  <c r="AJ185" i="54"/>
  <c r="X185" i="54"/>
  <c r="AK185" i="54" s="1"/>
  <c r="AH185" i="54" s="1"/>
  <c r="AM185" i="54" s="1"/>
  <c r="AR184" i="54"/>
  <c r="AO184" i="54"/>
  <c r="AN184" i="54"/>
  <c r="AJ184" i="54"/>
  <c r="X184" i="54"/>
  <c r="AK184" i="54" s="1"/>
  <c r="AH184" i="54" s="1"/>
  <c r="AM184" i="54" s="1"/>
  <c r="AR183" i="54"/>
  <c r="AO183" i="54"/>
  <c r="AN183" i="54"/>
  <c r="AJ183" i="54"/>
  <c r="X183" i="54"/>
  <c r="AK183" i="54" s="1"/>
  <c r="AH183" i="54" s="1"/>
  <c r="AM183" i="54" s="1"/>
  <c r="AR182" i="54"/>
  <c r="AO182" i="54"/>
  <c r="AN182" i="54"/>
  <c r="AJ182" i="54"/>
  <c r="X182" i="54"/>
  <c r="AK182" i="54" s="1"/>
  <c r="AH182" i="54" s="1"/>
  <c r="AM182" i="54" s="1"/>
  <c r="AR181" i="54"/>
  <c r="AO181" i="54"/>
  <c r="AN181" i="54"/>
  <c r="AJ181" i="54"/>
  <c r="X181" i="54"/>
  <c r="AK181" i="54" s="1"/>
  <c r="AH181" i="54" s="1"/>
  <c r="AM181" i="54" s="1"/>
  <c r="AR180" i="54"/>
  <c r="AO180" i="54"/>
  <c r="AN180" i="54"/>
  <c r="AJ180" i="54"/>
  <c r="X180" i="54"/>
  <c r="AK180" i="54" s="1"/>
  <c r="AH180" i="54" s="1"/>
  <c r="AM180" i="54" s="1"/>
  <c r="AR179" i="54"/>
  <c r="AO179" i="54"/>
  <c r="AN179" i="54"/>
  <c r="AJ179" i="54"/>
  <c r="X179" i="54"/>
  <c r="AK179" i="54" s="1"/>
  <c r="AH179" i="54" s="1"/>
  <c r="AM179" i="54" s="1"/>
  <c r="AR178" i="54"/>
  <c r="AO178" i="54"/>
  <c r="AN178" i="54"/>
  <c r="AJ178" i="54"/>
  <c r="X178" i="54"/>
  <c r="AK178" i="54" s="1"/>
  <c r="AH178" i="54" s="1"/>
  <c r="AM178" i="54" s="1"/>
  <c r="AR177" i="54"/>
  <c r="AO177" i="54"/>
  <c r="AN177" i="54"/>
  <c r="AJ177" i="54"/>
  <c r="X177" i="54"/>
  <c r="AK177" i="54" s="1"/>
  <c r="AH177" i="54" s="1"/>
  <c r="AM177" i="54" s="1"/>
  <c r="AR176" i="54"/>
  <c r="AO176" i="54"/>
  <c r="AN176" i="54"/>
  <c r="AJ176" i="54"/>
  <c r="X176" i="54"/>
  <c r="AK176" i="54" s="1"/>
  <c r="AH176" i="54" s="1"/>
  <c r="AM176" i="54" s="1"/>
  <c r="AR175" i="54"/>
  <c r="AO175" i="54"/>
  <c r="AN175" i="54"/>
  <c r="AJ175" i="54"/>
  <c r="X175" i="54"/>
  <c r="AK175" i="54" s="1"/>
  <c r="AH175" i="54" s="1"/>
  <c r="AM175" i="54" s="1"/>
  <c r="AR174" i="54"/>
  <c r="AO174" i="54"/>
  <c r="AN174" i="54"/>
  <c r="AJ174" i="54"/>
  <c r="X174" i="54"/>
  <c r="AK174" i="54" s="1"/>
  <c r="AH174" i="54" s="1"/>
  <c r="AM174" i="54" s="1"/>
  <c r="AR173" i="54"/>
  <c r="AO173" i="54"/>
  <c r="AN173" i="54"/>
  <c r="AJ173" i="54"/>
  <c r="X173" i="54"/>
  <c r="AK173" i="54" s="1"/>
  <c r="AH173" i="54" s="1"/>
  <c r="AM173" i="54" s="1"/>
  <c r="AR172" i="54"/>
  <c r="AO172" i="54"/>
  <c r="AN172" i="54"/>
  <c r="AJ172" i="54"/>
  <c r="X172" i="54"/>
  <c r="AK172" i="54" s="1"/>
  <c r="AH172" i="54" s="1"/>
  <c r="AM172" i="54" s="1"/>
  <c r="AR171" i="54"/>
  <c r="AO171" i="54"/>
  <c r="AN171" i="54"/>
  <c r="AJ171" i="54"/>
  <c r="X171" i="54"/>
  <c r="AK171" i="54" s="1"/>
  <c r="AH171" i="54" s="1"/>
  <c r="AM171" i="54" s="1"/>
  <c r="AR170" i="54"/>
  <c r="AO170" i="54"/>
  <c r="AN170" i="54"/>
  <c r="AJ170" i="54"/>
  <c r="X170" i="54"/>
  <c r="AK170" i="54" s="1"/>
  <c r="AH170" i="54" s="1"/>
  <c r="AM170" i="54" s="1"/>
  <c r="AR169" i="54"/>
  <c r="AO169" i="54"/>
  <c r="AN169" i="54"/>
  <c r="AJ169" i="54"/>
  <c r="X169" i="54"/>
  <c r="AK169" i="54" s="1"/>
  <c r="AH169" i="54" s="1"/>
  <c r="AM169" i="54" s="1"/>
  <c r="AR168" i="54"/>
  <c r="AO168" i="54"/>
  <c r="AN168" i="54"/>
  <c r="AJ168" i="54"/>
  <c r="X168" i="54"/>
  <c r="AK168" i="54" s="1"/>
  <c r="AH168" i="54" s="1"/>
  <c r="AM168" i="54" s="1"/>
  <c r="AR167" i="54"/>
  <c r="AO167" i="54"/>
  <c r="AN167" i="54"/>
  <c r="AJ167" i="54"/>
  <c r="X167" i="54"/>
  <c r="AK167" i="54" s="1"/>
  <c r="AH167" i="54" s="1"/>
  <c r="AM167" i="54" s="1"/>
  <c r="AR166" i="54"/>
  <c r="AO166" i="54"/>
  <c r="AN166" i="54"/>
  <c r="AJ166" i="54"/>
  <c r="X166" i="54"/>
  <c r="AK166" i="54" s="1"/>
  <c r="AH166" i="54" s="1"/>
  <c r="AM166" i="54" s="1"/>
  <c r="AR165" i="54"/>
  <c r="AO165" i="54"/>
  <c r="AN165" i="54"/>
  <c r="AJ165" i="54"/>
  <c r="X165" i="54"/>
  <c r="AK165" i="54" s="1"/>
  <c r="AH165" i="54" s="1"/>
  <c r="AM165" i="54" s="1"/>
  <c r="AR164" i="54"/>
  <c r="AO164" i="54"/>
  <c r="AN164" i="54"/>
  <c r="AJ164" i="54"/>
  <c r="X164" i="54"/>
  <c r="AK164" i="54" s="1"/>
  <c r="AH164" i="54" s="1"/>
  <c r="AM164" i="54" s="1"/>
  <c r="AR163" i="54"/>
  <c r="AO163" i="54"/>
  <c r="AN163" i="54"/>
  <c r="AJ163" i="54"/>
  <c r="X163" i="54"/>
  <c r="AK163" i="54" s="1"/>
  <c r="AH163" i="54" s="1"/>
  <c r="AM163" i="54" s="1"/>
  <c r="AR162" i="54"/>
  <c r="AO162" i="54"/>
  <c r="AN162" i="54"/>
  <c r="AJ162" i="54"/>
  <c r="X162" i="54"/>
  <c r="AK162" i="54" s="1"/>
  <c r="AH162" i="54" s="1"/>
  <c r="AM162" i="54" s="1"/>
  <c r="AR161" i="54"/>
  <c r="AO161" i="54"/>
  <c r="AN161" i="54"/>
  <c r="AJ161" i="54"/>
  <c r="X161" i="54"/>
  <c r="AK161" i="54" s="1"/>
  <c r="AH161" i="54" s="1"/>
  <c r="AM161" i="54" s="1"/>
  <c r="AR160" i="54"/>
  <c r="AO160" i="54"/>
  <c r="AN160" i="54"/>
  <c r="AJ160" i="54"/>
  <c r="X160" i="54"/>
  <c r="AK160" i="54" s="1"/>
  <c r="AH160" i="54" s="1"/>
  <c r="AM160" i="54" s="1"/>
  <c r="AR159" i="54"/>
  <c r="AO159" i="54"/>
  <c r="AN159" i="54"/>
  <c r="AJ159" i="54"/>
  <c r="X159" i="54"/>
  <c r="AK159" i="54" s="1"/>
  <c r="AH159" i="54" s="1"/>
  <c r="AM159" i="54" s="1"/>
  <c r="AR158" i="54"/>
  <c r="AO158" i="54"/>
  <c r="AN158" i="54"/>
  <c r="AJ158" i="54"/>
  <c r="X158" i="54"/>
  <c r="AK158" i="54" s="1"/>
  <c r="AH158" i="54" s="1"/>
  <c r="AM158" i="54" s="1"/>
  <c r="AR157" i="54"/>
  <c r="AO157" i="54"/>
  <c r="AN157" i="54"/>
  <c r="AJ157" i="54"/>
  <c r="X157" i="54"/>
  <c r="AK157" i="54" s="1"/>
  <c r="AH157" i="54" s="1"/>
  <c r="AM157" i="54" s="1"/>
  <c r="AR156" i="54"/>
  <c r="AO156" i="54"/>
  <c r="AN156" i="54"/>
  <c r="AJ156" i="54"/>
  <c r="X156" i="54"/>
  <c r="AK156" i="54" s="1"/>
  <c r="AH156" i="54" s="1"/>
  <c r="AM156" i="54" s="1"/>
  <c r="AR155" i="54"/>
  <c r="AO155" i="54"/>
  <c r="AN155" i="54"/>
  <c r="AJ155" i="54"/>
  <c r="X155" i="54"/>
  <c r="AK155" i="54" s="1"/>
  <c r="AH155" i="54" s="1"/>
  <c r="AM155" i="54" s="1"/>
  <c r="AR154" i="54"/>
  <c r="AO154" i="54"/>
  <c r="AN154" i="54"/>
  <c r="AJ154" i="54"/>
  <c r="X154" i="54"/>
  <c r="AK154" i="54" s="1"/>
  <c r="AH154" i="54" s="1"/>
  <c r="AM154" i="54" s="1"/>
  <c r="AR153" i="54"/>
  <c r="AO153" i="54"/>
  <c r="AN153" i="54"/>
  <c r="AJ153" i="54"/>
  <c r="X153" i="54"/>
  <c r="AK153" i="54" s="1"/>
  <c r="AH153" i="54" s="1"/>
  <c r="AM153" i="54" s="1"/>
  <c r="AR152" i="54"/>
  <c r="AO152" i="54"/>
  <c r="AN152" i="54"/>
  <c r="AJ152" i="54"/>
  <c r="X152" i="54"/>
  <c r="AK152" i="54" s="1"/>
  <c r="AH152" i="54" s="1"/>
  <c r="AM152" i="54" s="1"/>
  <c r="AR151" i="54"/>
  <c r="AO151" i="54"/>
  <c r="AN151" i="54"/>
  <c r="AJ151" i="54"/>
  <c r="X151" i="54"/>
  <c r="AK151" i="54" s="1"/>
  <c r="AH151" i="54" s="1"/>
  <c r="AM151" i="54" s="1"/>
  <c r="AR150" i="54"/>
  <c r="AO150" i="54"/>
  <c r="AN150" i="54"/>
  <c r="AJ150" i="54"/>
  <c r="X150" i="54"/>
  <c r="AK150" i="54" s="1"/>
  <c r="AH150" i="54" s="1"/>
  <c r="AM150" i="54" s="1"/>
  <c r="AR149" i="54"/>
  <c r="AO149" i="54"/>
  <c r="AN149" i="54"/>
  <c r="AJ149" i="54"/>
  <c r="X149" i="54"/>
  <c r="AK149" i="54" s="1"/>
  <c r="AH149" i="54" s="1"/>
  <c r="AM149" i="54" s="1"/>
  <c r="AR148" i="54"/>
  <c r="AO148" i="54"/>
  <c r="AN148" i="54"/>
  <c r="AJ148" i="54"/>
  <c r="X148" i="54"/>
  <c r="AK148" i="54" s="1"/>
  <c r="AH148" i="54" s="1"/>
  <c r="AM148" i="54" s="1"/>
  <c r="AR147" i="54"/>
  <c r="AO147" i="54"/>
  <c r="AN147" i="54"/>
  <c r="AJ147" i="54"/>
  <c r="X147" i="54"/>
  <c r="AK147" i="54" s="1"/>
  <c r="AH147" i="54" s="1"/>
  <c r="AM147" i="54" s="1"/>
  <c r="AR146" i="54"/>
  <c r="AO146" i="54"/>
  <c r="AN146" i="54"/>
  <c r="AJ146" i="54"/>
  <c r="X146" i="54"/>
  <c r="AK146" i="54" s="1"/>
  <c r="AH146" i="54" s="1"/>
  <c r="AM146" i="54" s="1"/>
  <c r="AR145" i="54"/>
  <c r="AO145" i="54"/>
  <c r="AN145" i="54"/>
  <c r="AJ145" i="54"/>
  <c r="X145" i="54"/>
  <c r="AK145" i="54" s="1"/>
  <c r="AH145" i="54" s="1"/>
  <c r="AM145" i="54" s="1"/>
  <c r="AR144" i="54"/>
  <c r="AO144" i="54"/>
  <c r="AN144" i="54"/>
  <c r="AJ144" i="54"/>
  <c r="X144" i="54"/>
  <c r="AK144" i="54" s="1"/>
  <c r="AH144" i="54" s="1"/>
  <c r="AM144" i="54" s="1"/>
  <c r="AR143" i="54"/>
  <c r="AO143" i="54"/>
  <c r="AN143" i="54"/>
  <c r="AJ143" i="54"/>
  <c r="X143" i="54"/>
  <c r="AK143" i="54" s="1"/>
  <c r="AH143" i="54" s="1"/>
  <c r="AM143" i="54" s="1"/>
  <c r="AR142" i="54"/>
  <c r="AO142" i="54"/>
  <c r="AN142" i="54"/>
  <c r="AJ142" i="54"/>
  <c r="X142" i="54"/>
  <c r="AK142" i="54" s="1"/>
  <c r="AH142" i="54" s="1"/>
  <c r="AM142" i="54" s="1"/>
  <c r="AR141" i="54"/>
  <c r="AO141" i="54"/>
  <c r="AN141" i="54"/>
  <c r="AJ141" i="54"/>
  <c r="X141" i="54"/>
  <c r="AK141" i="54" s="1"/>
  <c r="AH141" i="54" s="1"/>
  <c r="AM141" i="54" s="1"/>
  <c r="AR140" i="54"/>
  <c r="AO140" i="54"/>
  <c r="AN140" i="54"/>
  <c r="AM140" i="54"/>
  <c r="AJ140" i="54"/>
  <c r="X140" i="54"/>
  <c r="AK140" i="54" s="1"/>
  <c r="AH140" i="54" s="1"/>
  <c r="AR139" i="54"/>
  <c r="AO139" i="54"/>
  <c r="AN139" i="54"/>
  <c r="AM139" i="54"/>
  <c r="AJ139" i="54"/>
  <c r="X139" i="54"/>
  <c r="AK139" i="54" s="1"/>
  <c r="AH139" i="54" s="1"/>
  <c r="AR138" i="54"/>
  <c r="AO138" i="54"/>
  <c r="AN138" i="54"/>
  <c r="AM138" i="54"/>
  <c r="AJ138" i="54"/>
  <c r="X138" i="54"/>
  <c r="AK138" i="54" s="1"/>
  <c r="AH138" i="54" s="1"/>
  <c r="AR137" i="54"/>
  <c r="AO137" i="54"/>
  <c r="AN137" i="54"/>
  <c r="AJ137" i="54"/>
  <c r="X137" i="54"/>
  <c r="AK137" i="54" s="1"/>
  <c r="AH137" i="54" s="1"/>
  <c r="AM137" i="54" s="1"/>
  <c r="AR136" i="54"/>
  <c r="AO136" i="54"/>
  <c r="AN136" i="54"/>
  <c r="AJ136" i="54"/>
  <c r="X136" i="54"/>
  <c r="AK136" i="54" s="1"/>
  <c r="AH136" i="54" s="1"/>
  <c r="AM136" i="54" s="1"/>
  <c r="AR135" i="54"/>
  <c r="AO135" i="54"/>
  <c r="AN135" i="54"/>
  <c r="AJ135" i="54"/>
  <c r="X135" i="54"/>
  <c r="AK135" i="54" s="1"/>
  <c r="AH135" i="54" s="1"/>
  <c r="AM135" i="54" s="1"/>
  <c r="AR134" i="54"/>
  <c r="AO134" i="54"/>
  <c r="AN134" i="54"/>
  <c r="AJ134" i="54"/>
  <c r="X134" i="54"/>
  <c r="AK134" i="54" s="1"/>
  <c r="AH134" i="54" s="1"/>
  <c r="AM134" i="54" s="1"/>
  <c r="AR133" i="54"/>
  <c r="AO133" i="54"/>
  <c r="AN133" i="54"/>
  <c r="AJ133" i="54"/>
  <c r="X133" i="54"/>
  <c r="AK133" i="54" s="1"/>
  <c r="AH133" i="54" s="1"/>
  <c r="AM133" i="54" s="1"/>
  <c r="AR132" i="54"/>
  <c r="AO132" i="54"/>
  <c r="AN132" i="54"/>
  <c r="AJ132" i="54"/>
  <c r="X132" i="54"/>
  <c r="AK132" i="54" s="1"/>
  <c r="AH132" i="54" s="1"/>
  <c r="AM132" i="54" s="1"/>
  <c r="AR131" i="54"/>
  <c r="AO131" i="54"/>
  <c r="AN131" i="54"/>
  <c r="AJ131" i="54"/>
  <c r="X131" i="54"/>
  <c r="AK131" i="54" s="1"/>
  <c r="AH131" i="54" s="1"/>
  <c r="AM131" i="54" s="1"/>
  <c r="AR130" i="54"/>
  <c r="AO130" i="54"/>
  <c r="AN130" i="54"/>
  <c r="AJ130" i="54"/>
  <c r="X130" i="54"/>
  <c r="AK130" i="54" s="1"/>
  <c r="AH130" i="54" s="1"/>
  <c r="AM130" i="54" s="1"/>
  <c r="AR129" i="54"/>
  <c r="AO129" i="54"/>
  <c r="AN129" i="54"/>
  <c r="AJ129" i="54"/>
  <c r="X129" i="54"/>
  <c r="AK129" i="54" s="1"/>
  <c r="AH129" i="54" s="1"/>
  <c r="AM129" i="54" s="1"/>
  <c r="AR128" i="54"/>
  <c r="AO128" i="54"/>
  <c r="AN128" i="54"/>
  <c r="AJ128" i="54"/>
  <c r="X128" i="54"/>
  <c r="AK128" i="54" s="1"/>
  <c r="AH128" i="54" s="1"/>
  <c r="AM128" i="54" s="1"/>
  <c r="AR127" i="54"/>
  <c r="AO127" i="54"/>
  <c r="AN127" i="54"/>
  <c r="AJ127" i="54"/>
  <c r="X127" i="54"/>
  <c r="AK127" i="54" s="1"/>
  <c r="AH127" i="54" s="1"/>
  <c r="AM127" i="54" s="1"/>
  <c r="AR126" i="54"/>
  <c r="AO126" i="54"/>
  <c r="AN126" i="54"/>
  <c r="AJ126" i="54"/>
  <c r="X126" i="54"/>
  <c r="AK126" i="54" s="1"/>
  <c r="AH126" i="54" s="1"/>
  <c r="AM126" i="54" s="1"/>
  <c r="AR125" i="54"/>
  <c r="AO125" i="54"/>
  <c r="AN125" i="54"/>
  <c r="AJ125" i="54"/>
  <c r="X125" i="54"/>
  <c r="AK125" i="54" s="1"/>
  <c r="AH125" i="54" s="1"/>
  <c r="AM125" i="54" s="1"/>
  <c r="AR124" i="54"/>
  <c r="AO124" i="54"/>
  <c r="AN124" i="54"/>
  <c r="AJ124" i="54"/>
  <c r="X124" i="54"/>
  <c r="AR123" i="54"/>
  <c r="AO123" i="54"/>
  <c r="AN123" i="54"/>
  <c r="AJ123" i="54"/>
  <c r="X123" i="54"/>
  <c r="AK123" i="54" s="1"/>
  <c r="AH123" i="54" s="1"/>
  <c r="AM123" i="54" s="1"/>
  <c r="AR122" i="54"/>
  <c r="AO122" i="54"/>
  <c r="AN122" i="54"/>
  <c r="AJ122" i="54"/>
  <c r="X122" i="54"/>
  <c r="AK122" i="54" s="1"/>
  <c r="AH122" i="54" s="1"/>
  <c r="AM122" i="54" s="1"/>
  <c r="AR121" i="54"/>
  <c r="AO121" i="54"/>
  <c r="AN121" i="54"/>
  <c r="AJ121" i="54"/>
  <c r="X121" i="54"/>
  <c r="AK121" i="54" s="1"/>
  <c r="AH121" i="54" s="1"/>
  <c r="AM121" i="54" s="1"/>
  <c r="AR120" i="54"/>
  <c r="AO120" i="54"/>
  <c r="AN120" i="54"/>
  <c r="AJ120" i="54"/>
  <c r="X120" i="54"/>
  <c r="AK120" i="54" s="1"/>
  <c r="AH120" i="54" s="1"/>
  <c r="AM120" i="54" s="1"/>
  <c r="AR119" i="54"/>
  <c r="AO119" i="54"/>
  <c r="AN119" i="54"/>
  <c r="AJ119" i="54"/>
  <c r="X119" i="54"/>
  <c r="AK119" i="54" s="1"/>
  <c r="AH119" i="54" s="1"/>
  <c r="AM119" i="54" s="1"/>
  <c r="AR118" i="54"/>
  <c r="AO118" i="54"/>
  <c r="AN118" i="54"/>
  <c r="AJ118" i="54"/>
  <c r="X118" i="54"/>
  <c r="AK118" i="54" s="1"/>
  <c r="AH118" i="54" s="1"/>
  <c r="AM118" i="54" s="1"/>
  <c r="AR117" i="54"/>
  <c r="AO117" i="54"/>
  <c r="AN117" i="54"/>
  <c r="AJ117" i="54"/>
  <c r="X117" i="54"/>
  <c r="AK117" i="54" s="1"/>
  <c r="AH117" i="54" s="1"/>
  <c r="AM117" i="54" s="1"/>
  <c r="AR116" i="54"/>
  <c r="AO116" i="54"/>
  <c r="AN116" i="54"/>
  <c r="AJ116" i="54"/>
  <c r="X116" i="54"/>
  <c r="AK116" i="54" s="1"/>
  <c r="AH116" i="54" s="1"/>
  <c r="AM116" i="54" s="1"/>
  <c r="AR115" i="54"/>
  <c r="AO115" i="54"/>
  <c r="AN115" i="54"/>
  <c r="AJ115" i="54"/>
  <c r="X115" i="54"/>
  <c r="AK115" i="54" s="1"/>
  <c r="AH115" i="54" s="1"/>
  <c r="AM115" i="54" s="1"/>
  <c r="AR114" i="54"/>
  <c r="AO114" i="54"/>
  <c r="AN114" i="54"/>
  <c r="AJ114" i="54"/>
  <c r="X114" i="54"/>
  <c r="AK114" i="54" s="1"/>
  <c r="AH114" i="54" s="1"/>
  <c r="AM114" i="54" s="1"/>
  <c r="AR113" i="54"/>
  <c r="AO113" i="54"/>
  <c r="AN113" i="54"/>
  <c r="AJ113" i="54"/>
  <c r="X113" i="54"/>
  <c r="AR112" i="54"/>
  <c r="AO112" i="54"/>
  <c r="AN112" i="54"/>
  <c r="AJ112" i="54"/>
  <c r="X112" i="54"/>
  <c r="AK112" i="54" s="1"/>
  <c r="AH112" i="54" s="1"/>
  <c r="AM112" i="54" s="1"/>
  <c r="AR111" i="54"/>
  <c r="AO111" i="54"/>
  <c r="AN111" i="54"/>
  <c r="AJ111" i="54"/>
  <c r="X111" i="54"/>
  <c r="AK111" i="54" s="1"/>
  <c r="AH111" i="54" s="1"/>
  <c r="AM111" i="54" s="1"/>
  <c r="AR110" i="54"/>
  <c r="AO110" i="54"/>
  <c r="AN110" i="54"/>
  <c r="AJ110" i="54"/>
  <c r="X110" i="54"/>
  <c r="AK110" i="54" s="1"/>
  <c r="AH110" i="54" s="1"/>
  <c r="AM110" i="54" s="1"/>
  <c r="AR109" i="54"/>
  <c r="AO109" i="54"/>
  <c r="AN109" i="54"/>
  <c r="AJ109" i="54"/>
  <c r="X109" i="54"/>
  <c r="AK109" i="54" s="1"/>
  <c r="AH109" i="54" s="1"/>
  <c r="AM109" i="54" s="1"/>
  <c r="AR108" i="54"/>
  <c r="AO108" i="54"/>
  <c r="AN108" i="54"/>
  <c r="AJ108" i="54"/>
  <c r="X108" i="54"/>
  <c r="AK108" i="54" s="1"/>
  <c r="AH108" i="54" s="1"/>
  <c r="AM108" i="54" s="1"/>
  <c r="AR107" i="54"/>
  <c r="AO107" i="54"/>
  <c r="AN107" i="54"/>
  <c r="AJ107" i="54"/>
  <c r="X107" i="54"/>
  <c r="AK107" i="54" s="1"/>
  <c r="AH107" i="54" s="1"/>
  <c r="AM107" i="54" s="1"/>
  <c r="AR106" i="54"/>
  <c r="AO106" i="54"/>
  <c r="AN106" i="54"/>
  <c r="AJ106" i="54"/>
  <c r="X106" i="54"/>
  <c r="AK106" i="54" s="1"/>
  <c r="AH106" i="54" s="1"/>
  <c r="AM106" i="54" s="1"/>
  <c r="AR105" i="54"/>
  <c r="AO105" i="54"/>
  <c r="AN105" i="54"/>
  <c r="AJ105" i="54"/>
  <c r="X105" i="54"/>
  <c r="AK105" i="54" s="1"/>
  <c r="AH105" i="54" s="1"/>
  <c r="AM105" i="54" s="1"/>
  <c r="AR104" i="54"/>
  <c r="AO104" i="54"/>
  <c r="AN104" i="54"/>
  <c r="AJ104" i="54"/>
  <c r="X104" i="54"/>
  <c r="AK104" i="54" s="1"/>
  <c r="AH104" i="54" s="1"/>
  <c r="AM104" i="54" s="1"/>
  <c r="AR103" i="54"/>
  <c r="AO103" i="54"/>
  <c r="AN103" i="54"/>
  <c r="AJ103" i="54"/>
  <c r="X103" i="54"/>
  <c r="AK103" i="54" s="1"/>
  <c r="AH103" i="54" s="1"/>
  <c r="AM103" i="54" s="1"/>
  <c r="AR102" i="54"/>
  <c r="AO102" i="54"/>
  <c r="AJ102" i="54"/>
  <c r="X102" i="54"/>
  <c r="AK102" i="54" s="1"/>
  <c r="AH102" i="54" s="1"/>
  <c r="AR101" i="54"/>
  <c r="AO101" i="54"/>
  <c r="AN101" i="54"/>
  <c r="AJ101" i="54"/>
  <c r="X101" i="54"/>
  <c r="AK101" i="54" s="1"/>
  <c r="AH101" i="54" s="1"/>
  <c r="AM101" i="54" s="1"/>
  <c r="AR100" i="54"/>
  <c r="AO100" i="54"/>
  <c r="AN100" i="54"/>
  <c r="AJ100" i="54"/>
  <c r="X100" i="54"/>
  <c r="AK100" i="54" s="1"/>
  <c r="AH100" i="54" s="1"/>
  <c r="AM100" i="54" s="1"/>
  <c r="AR99" i="54"/>
  <c r="AO99" i="54"/>
  <c r="AN99" i="54"/>
  <c r="AJ99" i="54"/>
  <c r="X99" i="54"/>
  <c r="AK99" i="54" s="1"/>
  <c r="AH99" i="54" s="1"/>
  <c r="AM99" i="54" s="1"/>
  <c r="AR98" i="54"/>
  <c r="AO98" i="54"/>
  <c r="AN98" i="54"/>
  <c r="AJ98" i="54"/>
  <c r="X98" i="54"/>
  <c r="AK98" i="54" s="1"/>
  <c r="AH98" i="54" s="1"/>
  <c r="AM98" i="54" s="1"/>
  <c r="AR97" i="54"/>
  <c r="AO97" i="54"/>
  <c r="AN97" i="54"/>
  <c r="AJ97" i="54"/>
  <c r="X97" i="54"/>
  <c r="AK97" i="54" s="1"/>
  <c r="AH97" i="54" s="1"/>
  <c r="AM97" i="54" s="1"/>
  <c r="AR96" i="54"/>
  <c r="AO96" i="54"/>
  <c r="AN96" i="54"/>
  <c r="AJ96" i="54"/>
  <c r="X96" i="54"/>
  <c r="AK96" i="54" s="1"/>
  <c r="AH96" i="54" s="1"/>
  <c r="AM96" i="54" s="1"/>
  <c r="AR95" i="54"/>
  <c r="AO95" i="54"/>
  <c r="AN95" i="54"/>
  <c r="AJ95" i="54"/>
  <c r="X95" i="54"/>
  <c r="AK95" i="54" s="1"/>
  <c r="AH95" i="54" s="1"/>
  <c r="AM95" i="54" s="1"/>
  <c r="AR94" i="54"/>
  <c r="AO94" i="54"/>
  <c r="AJ94" i="54"/>
  <c r="X94" i="54"/>
  <c r="AK94" i="54" s="1"/>
  <c r="AH94" i="54" s="1"/>
  <c r="AR93" i="54"/>
  <c r="AO93" i="54"/>
  <c r="AJ93" i="54"/>
  <c r="X93" i="54"/>
  <c r="AR92" i="54"/>
  <c r="AO92" i="54"/>
  <c r="AJ92" i="54"/>
  <c r="X92" i="54"/>
  <c r="AK92" i="54" s="1"/>
  <c r="AH92" i="54" s="1"/>
  <c r="AR91" i="54"/>
  <c r="AO91" i="54"/>
  <c r="AJ91" i="54"/>
  <c r="X91" i="54"/>
  <c r="AK91" i="54" s="1"/>
  <c r="AH91" i="54" s="1"/>
  <c r="AR90" i="54"/>
  <c r="AO90" i="54"/>
  <c r="AJ90" i="54"/>
  <c r="X90" i="54"/>
  <c r="AK90" i="54" s="1"/>
  <c r="AH90" i="54" s="1"/>
  <c r="AR89" i="54"/>
  <c r="AO89" i="54"/>
  <c r="AJ89" i="54"/>
  <c r="X89" i="54"/>
  <c r="AK89" i="54" s="1"/>
  <c r="AH89" i="54" s="1"/>
  <c r="AR88" i="54"/>
  <c r="AO88" i="54"/>
  <c r="AJ88" i="54"/>
  <c r="X88" i="54"/>
  <c r="AK88" i="54" s="1"/>
  <c r="AH88" i="54" s="1"/>
  <c r="AR87" i="54"/>
  <c r="AO87" i="54"/>
  <c r="AJ87" i="54"/>
  <c r="X87" i="54"/>
  <c r="AK87" i="54" s="1"/>
  <c r="AH87" i="54" s="1"/>
  <c r="AR86" i="54"/>
  <c r="AO86" i="54"/>
  <c r="AJ86" i="54"/>
  <c r="X86" i="54"/>
  <c r="AR85" i="54"/>
  <c r="AO85" i="54"/>
  <c r="AJ85" i="54"/>
  <c r="X85" i="54"/>
  <c r="AR84" i="54"/>
  <c r="AO84" i="54"/>
  <c r="AJ84" i="54"/>
  <c r="X84" i="54"/>
  <c r="AK84" i="54" s="1"/>
  <c r="AH84" i="54" s="1"/>
  <c r="AR83" i="54"/>
  <c r="AO83" i="54"/>
  <c r="AJ83" i="54"/>
  <c r="X83" i="54"/>
  <c r="AK83" i="54" s="1"/>
  <c r="AH83" i="54" s="1"/>
  <c r="AR82" i="54"/>
  <c r="AO82" i="54"/>
  <c r="AJ82" i="54"/>
  <c r="X82" i="54"/>
  <c r="AK82" i="54" s="1"/>
  <c r="AH82" i="54" s="1"/>
  <c r="AR81" i="54"/>
  <c r="AO81" i="54"/>
  <c r="AJ81" i="54"/>
  <c r="X81" i="54"/>
  <c r="AK81" i="54" s="1"/>
  <c r="AH81" i="54" s="1"/>
  <c r="AR80" i="54"/>
  <c r="AO80" i="54"/>
  <c r="AJ80" i="54"/>
  <c r="X80" i="54"/>
  <c r="AR79" i="54"/>
  <c r="AO79" i="54"/>
  <c r="AJ79" i="54"/>
  <c r="X79" i="54"/>
  <c r="AK79" i="54" s="1"/>
  <c r="AH79" i="54" s="1"/>
  <c r="AR78" i="54"/>
  <c r="AO78" i="54"/>
  <c r="AJ78" i="54"/>
  <c r="X78" i="54"/>
  <c r="AK78" i="54" s="1"/>
  <c r="AH78" i="54" s="1"/>
  <c r="AR77" i="54"/>
  <c r="AO77" i="54"/>
  <c r="AJ77" i="54"/>
  <c r="X77" i="54"/>
  <c r="AK77" i="54" s="1"/>
  <c r="AH77" i="54" s="1"/>
  <c r="AN77" i="54" s="1"/>
  <c r="AR76" i="54"/>
  <c r="AO76" i="54"/>
  <c r="AJ76" i="54"/>
  <c r="X76" i="54"/>
  <c r="AK76" i="54" s="1"/>
  <c r="AH76" i="54" s="1"/>
  <c r="AN76" i="54" s="1"/>
  <c r="AR75" i="54"/>
  <c r="AO75" i="54"/>
  <c r="AJ75" i="54"/>
  <c r="X75" i="54"/>
  <c r="AK75" i="54" s="1"/>
  <c r="AH75" i="54" s="1"/>
  <c r="AR74" i="54"/>
  <c r="AO74" i="54"/>
  <c r="AJ74" i="54"/>
  <c r="X74" i="54"/>
  <c r="AK74" i="54" s="1"/>
  <c r="AH74" i="54" s="1"/>
  <c r="AR73" i="54"/>
  <c r="AO73" i="54"/>
  <c r="AJ73" i="54"/>
  <c r="X73" i="54"/>
  <c r="AK73" i="54" s="1"/>
  <c r="AH73" i="54" s="1"/>
  <c r="AR72" i="54"/>
  <c r="AO72" i="54"/>
  <c r="AJ72" i="54"/>
  <c r="X72" i="54"/>
  <c r="AK72" i="54" s="1"/>
  <c r="AH72" i="54" s="1"/>
  <c r="AR71" i="54"/>
  <c r="AJ71" i="54"/>
  <c r="X71" i="54"/>
  <c r="AK71" i="54" s="1"/>
  <c r="AH71" i="54" s="1"/>
  <c r="AR70" i="54"/>
  <c r="AO70" i="54"/>
  <c r="AJ70" i="54"/>
  <c r="X70" i="54"/>
  <c r="AK70" i="54" s="1"/>
  <c r="AH70" i="54" s="1"/>
  <c r="AR69" i="54"/>
  <c r="AO69" i="54"/>
  <c r="AN69" i="54"/>
  <c r="AJ69" i="54"/>
  <c r="X69" i="54"/>
  <c r="AK69" i="54" s="1"/>
  <c r="AH69" i="54" s="1"/>
  <c r="AM69" i="54" s="1"/>
  <c r="AR68" i="54"/>
  <c r="AO68" i="54"/>
  <c r="AJ68" i="54"/>
  <c r="X68" i="54"/>
  <c r="AK68" i="54" s="1"/>
  <c r="AH68" i="54" s="1"/>
  <c r="AN68" i="54" s="1"/>
  <c r="AR67" i="54"/>
  <c r="AO67" i="54"/>
  <c r="AN67" i="54"/>
  <c r="AJ67" i="54"/>
  <c r="X67" i="54"/>
  <c r="AK67" i="54" s="1"/>
  <c r="AH67" i="54" s="1"/>
  <c r="AM67" i="54" s="1"/>
  <c r="AR66" i="54"/>
  <c r="AO66" i="54"/>
  <c r="AN66" i="54"/>
  <c r="AJ66" i="54"/>
  <c r="X66" i="54"/>
  <c r="AK66" i="54" s="1"/>
  <c r="AH66" i="54" s="1"/>
  <c r="AM66" i="54" s="1"/>
  <c r="AR65" i="54"/>
  <c r="AO65" i="54"/>
  <c r="AN65" i="54"/>
  <c r="AJ65" i="54"/>
  <c r="X65" i="54"/>
  <c r="AK65" i="54" s="1"/>
  <c r="AH65" i="54" s="1"/>
  <c r="AM65" i="54" s="1"/>
  <c r="AR64" i="54"/>
  <c r="AO64" i="54"/>
  <c r="AN64" i="54"/>
  <c r="AJ64" i="54"/>
  <c r="X64" i="54"/>
  <c r="AK64" i="54" s="1"/>
  <c r="AH64" i="54" s="1"/>
  <c r="AM64" i="54" s="1"/>
  <c r="AR63" i="54"/>
  <c r="AO63" i="54"/>
  <c r="AN63" i="54"/>
  <c r="AJ63" i="54"/>
  <c r="X63" i="54"/>
  <c r="AK63" i="54" s="1"/>
  <c r="AH63" i="54" s="1"/>
  <c r="AM63" i="54" s="1"/>
  <c r="AR62" i="54"/>
  <c r="AO62" i="54"/>
  <c r="AN62" i="54"/>
  <c r="AJ62" i="54"/>
  <c r="X62" i="54"/>
  <c r="AK62" i="54" s="1"/>
  <c r="AH62" i="54" s="1"/>
  <c r="AM62" i="54" s="1"/>
  <c r="AR61" i="54"/>
  <c r="AO61" i="54"/>
  <c r="AN61" i="54"/>
  <c r="AJ61" i="54"/>
  <c r="X61" i="54"/>
  <c r="AK61" i="54" s="1"/>
  <c r="AH61" i="54" s="1"/>
  <c r="AM61" i="54" s="1"/>
  <c r="AR60" i="54"/>
  <c r="AO60" i="54"/>
  <c r="AN60" i="54"/>
  <c r="AJ60" i="54"/>
  <c r="X60" i="54"/>
  <c r="AK60" i="54" s="1"/>
  <c r="AH60" i="54" s="1"/>
  <c r="AM60" i="54" s="1"/>
  <c r="AR59" i="54"/>
  <c r="AO59" i="54"/>
  <c r="AN59" i="54"/>
  <c r="AJ59" i="54"/>
  <c r="X59" i="54"/>
  <c r="AK59" i="54" s="1"/>
  <c r="AH59" i="54" s="1"/>
  <c r="AM59" i="54" s="1"/>
  <c r="AR58" i="54"/>
  <c r="AO58" i="54"/>
  <c r="AN58" i="54"/>
  <c r="AJ58" i="54"/>
  <c r="X58" i="54"/>
  <c r="AK58" i="54" s="1"/>
  <c r="AH58" i="54" s="1"/>
  <c r="AM58" i="54" s="1"/>
  <c r="AR57" i="54"/>
  <c r="AO57" i="54"/>
  <c r="AJ57" i="54"/>
  <c r="X57" i="54"/>
  <c r="AK57" i="54" s="1"/>
  <c r="AH57" i="54" s="1"/>
  <c r="AR56" i="54"/>
  <c r="AO56" i="54"/>
  <c r="AJ56" i="54"/>
  <c r="X56" i="54"/>
  <c r="AK56" i="54" s="1"/>
  <c r="AH56" i="54" s="1"/>
  <c r="AR55" i="54"/>
  <c r="AO55" i="54"/>
  <c r="AJ55" i="54"/>
  <c r="X55" i="54"/>
  <c r="AK55" i="54" s="1"/>
  <c r="AH55" i="54" s="1"/>
  <c r="AR54" i="54"/>
  <c r="AO54" i="54"/>
  <c r="AJ54" i="54"/>
  <c r="X54" i="54"/>
  <c r="AK54" i="54" s="1"/>
  <c r="AH54" i="54" s="1"/>
  <c r="AR53" i="54"/>
  <c r="AO53" i="54"/>
  <c r="AJ53" i="54"/>
  <c r="X53" i="54"/>
  <c r="AK53" i="54" s="1"/>
  <c r="AH53" i="54" s="1"/>
  <c r="AR52" i="54"/>
  <c r="AO52" i="54"/>
  <c r="AN52" i="54"/>
  <c r="AJ52" i="54"/>
  <c r="X52" i="54"/>
  <c r="AK52" i="54" s="1"/>
  <c r="AH52" i="54" s="1"/>
  <c r="AM52" i="54" s="1"/>
  <c r="AR51" i="54"/>
  <c r="AO51" i="54"/>
  <c r="AN51" i="54"/>
  <c r="AJ51" i="54"/>
  <c r="X51" i="54"/>
  <c r="AK51" i="54" s="1"/>
  <c r="AH51" i="54" s="1"/>
  <c r="AM51" i="54" s="1"/>
  <c r="AR50" i="54"/>
  <c r="AO50" i="54"/>
  <c r="AN50" i="54"/>
  <c r="AJ50" i="54"/>
  <c r="X50" i="54"/>
  <c r="AK50" i="54" s="1"/>
  <c r="AH50" i="54" s="1"/>
  <c r="AM50" i="54" s="1"/>
  <c r="AR49" i="54"/>
  <c r="AO49" i="54"/>
  <c r="AN49" i="54"/>
  <c r="AJ49" i="54"/>
  <c r="X49" i="54"/>
  <c r="AK49" i="54" s="1"/>
  <c r="AH49" i="54" s="1"/>
  <c r="AM49" i="54" s="1"/>
  <c r="AR48" i="54"/>
  <c r="AO48" i="54"/>
  <c r="AN48" i="54"/>
  <c r="AJ48" i="54"/>
  <c r="X48" i="54"/>
  <c r="AK48" i="54" s="1"/>
  <c r="AH48" i="54" s="1"/>
  <c r="AM48" i="54" s="1"/>
  <c r="AR47" i="54"/>
  <c r="AO47" i="54"/>
  <c r="AN47" i="54"/>
  <c r="AJ47" i="54"/>
  <c r="X47" i="54"/>
  <c r="AK47" i="54" s="1"/>
  <c r="AH47" i="54" s="1"/>
  <c r="AM47" i="54" s="1"/>
  <c r="AR46" i="54"/>
  <c r="AO46" i="54"/>
  <c r="AN46" i="54"/>
  <c r="AJ46" i="54"/>
  <c r="X46" i="54"/>
  <c r="AK46" i="54" s="1"/>
  <c r="AH46" i="54" s="1"/>
  <c r="AM46" i="54" s="1"/>
  <c r="AR45" i="54"/>
  <c r="AO45" i="54"/>
  <c r="AN45" i="54"/>
  <c r="AJ45" i="54"/>
  <c r="X45" i="54"/>
  <c r="AK45" i="54" s="1"/>
  <c r="AH45" i="54" s="1"/>
  <c r="AM45" i="54" s="1"/>
  <c r="AR44" i="54"/>
  <c r="AO44" i="54"/>
  <c r="AN44" i="54"/>
  <c r="AJ44" i="54"/>
  <c r="X44" i="54"/>
  <c r="AK44" i="54" s="1"/>
  <c r="AH44" i="54" s="1"/>
  <c r="AM44" i="54" s="1"/>
  <c r="AR43" i="54"/>
  <c r="AO43" i="54"/>
  <c r="AN43" i="54"/>
  <c r="AJ43" i="54"/>
  <c r="X43" i="54"/>
  <c r="AK43" i="54" s="1"/>
  <c r="AH43" i="54" s="1"/>
  <c r="AM43" i="54" s="1"/>
  <c r="AR42" i="54"/>
  <c r="AO42" i="54"/>
  <c r="AN42" i="54"/>
  <c r="AJ42" i="54"/>
  <c r="X42" i="54"/>
  <c r="AK42" i="54" s="1"/>
  <c r="AH42" i="54" s="1"/>
  <c r="AM42" i="54" s="1"/>
  <c r="AR41" i="54"/>
  <c r="AO41" i="54"/>
  <c r="AN41" i="54"/>
  <c r="AJ41" i="54"/>
  <c r="X41" i="54"/>
  <c r="AK41" i="54" s="1"/>
  <c r="AH41" i="54" s="1"/>
  <c r="AM41" i="54" s="1"/>
  <c r="AR40" i="54"/>
  <c r="AO40" i="54"/>
  <c r="AN40" i="54"/>
  <c r="AJ40" i="54"/>
  <c r="X40" i="54"/>
  <c r="AK40" i="54" s="1"/>
  <c r="AH40" i="54" s="1"/>
  <c r="AM40" i="54" s="1"/>
  <c r="AR39" i="54"/>
  <c r="AO39" i="54"/>
  <c r="AN39" i="54"/>
  <c r="AJ39" i="54"/>
  <c r="X39" i="54"/>
  <c r="AK39" i="54" s="1"/>
  <c r="AH39" i="54" s="1"/>
  <c r="AM39" i="54" s="1"/>
  <c r="AR38" i="54"/>
  <c r="AO38" i="54"/>
  <c r="AN38" i="54"/>
  <c r="AJ38" i="54"/>
  <c r="X38" i="54"/>
  <c r="AK38" i="54" s="1"/>
  <c r="AH38" i="54" s="1"/>
  <c r="AM38" i="54" s="1"/>
  <c r="AR37" i="54"/>
  <c r="AO37" i="54"/>
  <c r="AN37" i="54"/>
  <c r="AJ37" i="54"/>
  <c r="X37" i="54"/>
  <c r="AK37" i="54" s="1"/>
  <c r="AH37" i="54" s="1"/>
  <c r="AM37" i="54" s="1"/>
  <c r="AR36" i="54"/>
  <c r="AO36" i="54"/>
  <c r="AJ36" i="54"/>
  <c r="X36" i="54"/>
  <c r="AK36" i="54" s="1"/>
  <c r="AH36" i="54" s="1"/>
  <c r="AR35" i="54"/>
  <c r="AO35" i="54"/>
  <c r="AN35" i="54"/>
  <c r="AJ35" i="54"/>
  <c r="X35" i="54"/>
  <c r="AK35" i="54" s="1"/>
  <c r="AH35" i="54" s="1"/>
  <c r="AM35" i="54" s="1"/>
  <c r="AR34" i="54"/>
  <c r="AO34" i="54"/>
  <c r="AN34" i="54"/>
  <c r="AJ34" i="54"/>
  <c r="X34" i="54"/>
  <c r="AK34" i="54" s="1"/>
  <c r="AH34" i="54" s="1"/>
  <c r="AM34" i="54" s="1"/>
  <c r="AR33" i="54"/>
  <c r="AO33" i="54"/>
  <c r="AN33" i="54"/>
  <c r="AJ33" i="54"/>
  <c r="X33" i="54"/>
  <c r="AK33" i="54" s="1"/>
  <c r="AH33" i="54" s="1"/>
  <c r="AM33" i="54" s="1"/>
  <c r="AR32" i="54"/>
  <c r="AO32" i="54"/>
  <c r="AN32" i="54"/>
  <c r="AJ32" i="54"/>
  <c r="X32" i="54"/>
  <c r="AK32" i="54" s="1"/>
  <c r="AH32" i="54" s="1"/>
  <c r="AM32" i="54" s="1"/>
  <c r="AR31" i="54"/>
  <c r="AO31" i="54"/>
  <c r="AN31" i="54"/>
  <c r="AJ31" i="54"/>
  <c r="X31" i="54"/>
  <c r="AK31" i="54" s="1"/>
  <c r="AH31" i="54" s="1"/>
  <c r="AM31" i="54" s="1"/>
  <c r="AR30" i="54"/>
  <c r="AO30" i="54"/>
  <c r="AN30" i="54"/>
  <c r="AJ30" i="54"/>
  <c r="X30" i="54"/>
  <c r="AK30" i="54" s="1"/>
  <c r="AH30" i="54" s="1"/>
  <c r="AM30" i="54" s="1"/>
  <c r="AR29" i="54"/>
  <c r="AO29" i="54"/>
  <c r="AN29" i="54"/>
  <c r="AJ29" i="54"/>
  <c r="X29" i="54"/>
  <c r="AK29" i="54" s="1"/>
  <c r="AH29" i="54" s="1"/>
  <c r="AM29" i="54" s="1"/>
  <c r="AR28" i="54"/>
  <c r="AO28" i="54"/>
  <c r="AJ28" i="54"/>
  <c r="X28" i="54"/>
  <c r="AK28" i="54" s="1"/>
  <c r="AH28" i="54" s="1"/>
  <c r="AR27" i="54"/>
  <c r="AO27" i="54"/>
  <c r="AJ27" i="54"/>
  <c r="X27" i="54"/>
  <c r="AK27" i="54" s="1"/>
  <c r="AH27" i="54" s="1"/>
  <c r="AR26" i="54"/>
  <c r="AO26" i="54"/>
  <c r="AJ26" i="54"/>
  <c r="X26" i="54"/>
  <c r="AK26" i="54" s="1"/>
  <c r="AH26" i="54" s="1"/>
  <c r="AN26" i="54" s="1"/>
  <c r="AR25" i="54"/>
  <c r="AO25" i="54"/>
  <c r="AJ25" i="54"/>
  <c r="X25" i="54"/>
  <c r="AK25" i="54" s="1"/>
  <c r="AH25" i="54" s="1"/>
  <c r="AM25" i="54" s="1"/>
  <c r="AR24" i="54"/>
  <c r="AO24" i="54"/>
  <c r="AJ24" i="54"/>
  <c r="X24" i="54"/>
  <c r="AK24" i="54" s="1"/>
  <c r="AH24" i="54" s="1"/>
  <c r="AR23" i="54"/>
  <c r="AO23" i="54"/>
  <c r="AJ23" i="54"/>
  <c r="X23" i="54"/>
  <c r="AK23" i="54" s="1"/>
  <c r="AH23" i="54" s="1"/>
  <c r="AR22" i="54"/>
  <c r="AO22" i="54"/>
  <c r="AN22" i="54"/>
  <c r="AJ22" i="54"/>
  <c r="X22" i="54"/>
  <c r="AK22" i="54" s="1"/>
  <c r="AH22" i="54" s="1"/>
  <c r="AM22" i="54" s="1"/>
  <c r="AR21" i="54"/>
  <c r="AO21" i="54"/>
  <c r="AN21" i="54"/>
  <c r="AJ21" i="54"/>
  <c r="X21" i="54"/>
  <c r="AK21" i="54" s="1"/>
  <c r="AH21" i="54" s="1"/>
  <c r="AM21" i="54" s="1"/>
  <c r="AR20" i="54"/>
  <c r="AO20" i="54"/>
  <c r="AN20" i="54"/>
  <c r="AJ20" i="54"/>
  <c r="X20" i="54"/>
  <c r="AK20" i="54" s="1"/>
  <c r="AH20" i="54" s="1"/>
  <c r="AM20" i="54" s="1"/>
  <c r="AR19" i="54"/>
  <c r="AO19" i="54"/>
  <c r="AN19" i="54"/>
  <c r="AJ19" i="54"/>
  <c r="X19" i="54"/>
  <c r="AK19" i="54" s="1"/>
  <c r="AH19" i="54" s="1"/>
  <c r="AM19" i="54" s="1"/>
  <c r="AR18" i="54"/>
  <c r="AO18" i="54"/>
  <c r="AN18" i="54"/>
  <c r="AJ18" i="54"/>
  <c r="X18" i="54"/>
  <c r="AK18" i="54" s="1"/>
  <c r="AH18" i="54" s="1"/>
  <c r="AM18" i="54" s="1"/>
  <c r="AR17" i="54"/>
  <c r="AO17" i="54"/>
  <c r="AN17" i="54"/>
  <c r="AJ17" i="54"/>
  <c r="X17" i="54"/>
  <c r="AK17" i="54" s="1"/>
  <c r="AH17" i="54" s="1"/>
  <c r="AM17" i="54" s="1"/>
  <c r="AR16" i="54"/>
  <c r="AO16" i="54"/>
  <c r="AN16" i="54"/>
  <c r="AJ16" i="54"/>
  <c r="X16" i="54"/>
  <c r="AK16" i="54" s="1"/>
  <c r="AH16" i="54" s="1"/>
  <c r="AM16" i="54" s="1"/>
  <c r="AR15" i="54"/>
  <c r="AO15" i="54"/>
  <c r="AJ15" i="54"/>
  <c r="X15" i="54"/>
  <c r="AK15" i="54" s="1"/>
  <c r="AH15" i="54" s="1"/>
  <c r="AR14" i="54"/>
  <c r="AO14" i="54"/>
  <c r="AJ14" i="54"/>
  <c r="X14" i="54"/>
  <c r="AK14" i="54" s="1"/>
  <c r="AH14" i="54" s="1"/>
  <c r="AR13" i="54"/>
  <c r="AO13" i="54"/>
  <c r="AJ13" i="54"/>
  <c r="X13" i="54"/>
  <c r="AR12" i="54"/>
  <c r="AO12" i="54"/>
  <c r="AJ12" i="54"/>
  <c r="X12" i="54"/>
  <c r="AK12" i="54" s="1"/>
  <c r="AH12" i="54" s="1"/>
  <c r="AR11" i="54"/>
  <c r="AO11" i="54"/>
  <c r="AJ11" i="54"/>
  <c r="X11" i="54"/>
  <c r="AK11" i="54" s="1"/>
  <c r="AH11" i="54" s="1"/>
  <c r="AN11" i="54" s="1"/>
  <c r="AR10" i="54"/>
  <c r="AO10" i="54"/>
  <c r="AJ10" i="54"/>
  <c r="X10" i="54"/>
  <c r="AK10" i="54" s="1"/>
  <c r="AH10" i="54" s="1"/>
  <c r="AR9" i="54"/>
  <c r="AJ9" i="54"/>
  <c r="X9" i="54"/>
  <c r="AK9" i="54" s="1"/>
  <c r="AH9" i="54" s="1"/>
  <c r="AN9" i="54" s="1"/>
  <c r="AR8" i="54"/>
  <c r="AJ8" i="54"/>
  <c r="X8" i="54"/>
  <c r="AK8" i="54" s="1"/>
  <c r="AH8" i="54" s="1"/>
  <c r="AM8" i="54" s="1"/>
  <c r="AR7" i="54"/>
  <c r="AJ7" i="54"/>
  <c r="X7" i="54"/>
  <c r="AK7" i="54" s="1"/>
  <c r="AH7" i="54" s="1"/>
  <c r="AR6" i="54"/>
  <c r="AJ6" i="54"/>
  <c r="X6" i="54"/>
  <c r="AK6" i="54" s="1"/>
  <c r="AH6" i="54" s="1"/>
  <c r="AR5" i="54"/>
  <c r="AJ5" i="54"/>
  <c r="X5" i="54"/>
  <c r="AK5" i="54" s="1"/>
  <c r="AH5" i="54" s="1"/>
  <c r="AM5" i="54" s="1"/>
  <c r="AR4" i="54"/>
  <c r="AJ4" i="54"/>
  <c r="X4" i="54"/>
  <c r="AK4" i="54" s="1"/>
  <c r="AH4" i="54" s="1"/>
  <c r="AR3" i="54"/>
  <c r="AJ3" i="54"/>
  <c r="X3" i="54"/>
  <c r="AK3" i="54" s="1"/>
  <c r="AH3" i="54" s="1"/>
  <c r="AN3" i="54" s="1"/>
  <c r="AJ2" i="54"/>
  <c r="X2" i="54"/>
  <c r="AK2" i="54" s="1"/>
  <c r="AH2" i="54" s="1"/>
  <c r="AM2" i="54" s="1"/>
  <c r="AP307" i="54" l="1"/>
  <c r="AS307" i="54" s="1"/>
  <c r="AP301" i="54"/>
  <c r="AS301" i="54" s="1"/>
  <c r="AP161" i="54"/>
  <c r="AS161" i="54" s="1"/>
  <c r="AP177" i="54"/>
  <c r="AS177" i="54" s="1"/>
  <c r="AP309" i="54"/>
  <c r="AS309" i="54" s="1"/>
  <c r="AP348" i="54"/>
  <c r="AS348" i="54" s="1"/>
  <c r="AP374" i="54"/>
  <c r="AS374" i="54" s="1"/>
  <c r="AP105" i="54"/>
  <c r="AS105" i="54" s="1"/>
  <c r="AP146" i="54"/>
  <c r="AS146" i="54" s="1"/>
  <c r="AP186" i="54"/>
  <c r="AS186" i="54" s="1"/>
  <c r="AP275" i="54"/>
  <c r="AP257" i="54"/>
  <c r="AP111" i="54"/>
  <c r="AS111" i="54" s="1"/>
  <c r="AP153" i="54"/>
  <c r="AS153" i="54" s="1"/>
  <c r="AP185" i="54"/>
  <c r="AS185" i="54" s="1"/>
  <c r="AS393" i="54"/>
  <c r="AP368" i="54"/>
  <c r="AP289" i="54"/>
  <c r="AP109" i="54"/>
  <c r="AS109" i="54" s="1"/>
  <c r="AP263" i="54"/>
  <c r="AS263" i="54" s="1"/>
  <c r="AP286" i="54"/>
  <c r="AS286" i="54" s="1"/>
  <c r="AP303" i="54"/>
  <c r="AS303" i="54" s="1"/>
  <c r="AP310" i="54"/>
  <c r="AS310" i="54" s="1"/>
  <c r="AP313" i="54"/>
  <c r="AS313" i="54" s="1"/>
  <c r="AP77" i="54"/>
  <c r="AP287" i="54"/>
  <c r="AS287" i="54" s="1"/>
  <c r="AP285" i="54"/>
  <c r="AS285" i="54" s="1"/>
  <c r="AP328" i="54"/>
  <c r="AS328" i="54" s="1"/>
  <c r="AP39" i="54"/>
  <c r="AS39" i="54" s="1"/>
  <c r="AP119" i="54"/>
  <c r="AS119" i="54" s="1"/>
  <c r="AP135" i="54"/>
  <c r="AS135" i="54" s="1"/>
  <c r="AP260" i="54"/>
  <c r="AS260" i="54" s="1"/>
  <c r="AP290" i="54"/>
  <c r="AP300" i="54"/>
  <c r="AS300" i="54" s="1"/>
  <c r="AP316" i="54"/>
  <c r="AS316" i="54" s="1"/>
  <c r="AP241" i="54"/>
  <c r="AP16" i="54"/>
  <c r="AS16" i="54" s="1"/>
  <c r="AP278" i="54"/>
  <c r="AP236" i="54"/>
  <c r="AP156" i="54"/>
  <c r="AS156" i="54" s="1"/>
  <c r="AP28" i="54"/>
  <c r="AP91" i="54"/>
  <c r="AP152" i="54"/>
  <c r="AS152" i="54" s="1"/>
  <c r="AP222" i="54"/>
  <c r="AS222" i="54" s="1"/>
  <c r="AP291" i="54"/>
  <c r="AS291" i="54" s="1"/>
  <c r="AP232" i="54"/>
  <c r="AP304" i="54"/>
  <c r="AS304" i="54" s="1"/>
  <c r="AP118" i="54"/>
  <c r="AS118" i="54" s="1"/>
  <c r="AP140" i="54"/>
  <c r="AS140" i="54" s="1"/>
  <c r="AP255" i="54"/>
  <c r="AS255" i="54" s="1"/>
  <c r="AP45" i="54"/>
  <c r="AS45" i="54" s="1"/>
  <c r="AP52" i="54"/>
  <c r="AS52" i="54" s="1"/>
  <c r="AP85" i="54"/>
  <c r="AP172" i="54"/>
  <c r="AS172" i="54" s="1"/>
  <c r="AP246" i="54"/>
  <c r="AP340" i="54"/>
  <c r="AS340" i="54" s="1"/>
  <c r="AP343" i="54"/>
  <c r="AS343" i="54" s="1"/>
  <c r="AP43" i="54"/>
  <c r="AS43" i="54" s="1"/>
  <c r="AP283" i="54"/>
  <c r="AS283" i="54" s="1"/>
  <c r="AP372" i="54"/>
  <c r="AP37" i="54"/>
  <c r="AS37" i="54" s="1"/>
  <c r="AP123" i="54"/>
  <c r="AS123" i="54" s="1"/>
  <c r="AP151" i="54"/>
  <c r="AS151" i="54" s="1"/>
  <c r="AP157" i="54"/>
  <c r="AS157" i="54" s="1"/>
  <c r="AP10" i="54"/>
  <c r="AP193" i="54"/>
  <c r="AS193" i="54" s="1"/>
  <c r="AP218" i="54"/>
  <c r="AS218" i="54" s="1"/>
  <c r="AP13" i="54"/>
  <c r="AP46" i="54"/>
  <c r="AS46" i="54" s="1"/>
  <c r="AP128" i="54"/>
  <c r="AS128" i="54" s="1"/>
  <c r="AP168" i="54"/>
  <c r="AS168" i="54" s="1"/>
  <c r="AP190" i="54"/>
  <c r="AS190" i="54" s="1"/>
  <c r="AP209" i="54"/>
  <c r="AS209" i="54" s="1"/>
  <c r="AP212" i="54"/>
  <c r="AS212" i="54" s="1"/>
  <c r="AP237" i="54"/>
  <c r="AS237" i="54" s="1"/>
  <c r="AP269" i="54"/>
  <c r="AS269" i="54" s="1"/>
  <c r="AP351" i="54"/>
  <c r="AS351" i="54" s="1"/>
  <c r="AP131" i="54"/>
  <c r="AS131" i="54" s="1"/>
  <c r="AP99" i="54"/>
  <c r="AS99" i="54" s="1"/>
  <c r="AP27" i="54"/>
  <c r="AP40" i="54"/>
  <c r="AS40" i="54" s="1"/>
  <c r="AP89" i="54"/>
  <c r="AP122" i="54"/>
  <c r="AS122" i="54" s="1"/>
  <c r="AP138" i="54"/>
  <c r="AS138" i="54" s="1"/>
  <c r="AP162" i="54"/>
  <c r="AS162" i="54" s="1"/>
  <c r="AP333" i="54"/>
  <c r="AS333" i="54" s="1"/>
  <c r="AP49" i="54"/>
  <c r="AS49" i="54" s="1"/>
  <c r="AP50" i="54"/>
  <c r="AS50" i="54" s="1"/>
  <c r="AP178" i="54"/>
  <c r="AS178" i="54" s="1"/>
  <c r="AP216" i="54"/>
  <c r="AP305" i="54"/>
  <c r="AS305" i="54" s="1"/>
  <c r="AP327" i="54"/>
  <c r="AS327" i="54" s="1"/>
  <c r="AP352" i="54"/>
  <c r="AS352" i="54" s="1"/>
  <c r="AP359" i="54"/>
  <c r="AP367" i="54"/>
  <c r="AP82" i="54"/>
  <c r="AP321" i="54"/>
  <c r="AS321" i="54" s="1"/>
  <c r="AP18" i="54"/>
  <c r="AS18" i="54" s="1"/>
  <c r="AP145" i="54"/>
  <c r="AS145" i="54" s="1"/>
  <c r="AP182" i="54"/>
  <c r="AS182" i="54" s="1"/>
  <c r="AP251" i="54"/>
  <c r="AS251" i="54" s="1"/>
  <c r="AP261" i="54"/>
  <c r="AP35" i="54"/>
  <c r="AS35" i="54" s="1"/>
  <c r="AP68" i="54"/>
  <c r="AP98" i="54"/>
  <c r="AS98" i="54" s="1"/>
  <c r="AP130" i="54"/>
  <c r="AS130" i="54" s="1"/>
  <c r="AP170" i="54"/>
  <c r="AS170" i="54" s="1"/>
  <c r="AP176" i="54"/>
  <c r="AS176" i="54" s="1"/>
  <c r="AP245" i="54"/>
  <c r="AS245" i="54" s="1"/>
  <c r="AP271" i="54"/>
  <c r="AP281" i="54"/>
  <c r="AS281" i="54" s="1"/>
  <c r="AP189" i="54"/>
  <c r="AS189" i="54" s="1"/>
  <c r="AP347" i="54"/>
  <c r="AP25" i="54"/>
  <c r="AP80" i="54"/>
  <c r="AP183" i="54"/>
  <c r="AS183" i="54" s="1"/>
  <c r="AP344" i="54"/>
  <c r="AS344" i="54" s="1"/>
  <c r="AP72" i="54"/>
  <c r="AP136" i="54"/>
  <c r="AS136" i="54" s="1"/>
  <c r="AP76" i="54"/>
  <c r="AP124" i="54"/>
  <c r="AP133" i="54"/>
  <c r="AS133" i="54" s="1"/>
  <c r="AP139" i="54"/>
  <c r="AS139" i="54" s="1"/>
  <c r="AP159" i="54"/>
  <c r="AS159" i="54" s="1"/>
  <c r="AP165" i="54"/>
  <c r="AS165" i="54" s="1"/>
  <c r="AP171" i="54"/>
  <c r="AS171" i="54" s="1"/>
  <c r="AP192" i="54"/>
  <c r="AS192" i="54" s="1"/>
  <c r="AP240" i="54"/>
  <c r="AS240" i="54" s="1"/>
  <c r="AP243" i="54"/>
  <c r="AS243" i="54" s="1"/>
  <c r="AP249" i="54"/>
  <c r="AS249" i="54" s="1"/>
  <c r="AP270" i="54"/>
  <c r="AS270" i="54" s="1"/>
  <c r="AP4" i="54"/>
  <c r="AP319" i="54"/>
  <c r="AS319" i="54" s="1"/>
  <c r="AP103" i="54"/>
  <c r="AS103" i="54" s="1"/>
  <c r="AP19" i="54"/>
  <c r="AS19" i="54" s="1"/>
  <c r="AP22" i="54"/>
  <c r="AS22" i="54" s="1"/>
  <c r="AP38" i="54"/>
  <c r="AS38" i="54" s="1"/>
  <c r="AP44" i="54"/>
  <c r="AS44" i="54" s="1"/>
  <c r="AP57" i="54"/>
  <c r="AP87" i="54"/>
  <c r="AP94" i="54"/>
  <c r="AP137" i="54"/>
  <c r="AS137" i="54" s="1"/>
  <c r="AP154" i="54"/>
  <c r="AS154" i="54" s="1"/>
  <c r="AP169" i="54"/>
  <c r="AS169" i="54" s="1"/>
  <c r="AP199" i="54"/>
  <c r="AS199" i="54" s="1"/>
  <c r="AP205" i="54"/>
  <c r="AS205" i="54" s="1"/>
  <c r="AP220" i="54"/>
  <c r="AS220" i="54" s="1"/>
  <c r="AP259" i="54"/>
  <c r="AS259" i="54" s="1"/>
  <c r="AP356" i="54"/>
  <c r="AP115" i="54"/>
  <c r="AS115" i="54" s="1"/>
  <c r="AP180" i="54"/>
  <c r="AS180" i="54" s="1"/>
  <c r="AP292" i="54"/>
  <c r="AK80" i="54"/>
  <c r="AH80" i="54" s="1"/>
  <c r="AM80" i="54" s="1"/>
  <c r="AP163" i="54"/>
  <c r="AS163" i="54" s="1"/>
  <c r="AP196" i="54"/>
  <c r="AS196" i="54" s="1"/>
  <c r="AP214" i="54"/>
  <c r="AS214" i="54" s="1"/>
  <c r="AP217" i="54"/>
  <c r="AS217" i="54" s="1"/>
  <c r="AP223" i="54"/>
  <c r="AS223" i="54" s="1"/>
  <c r="AP229" i="54"/>
  <c r="AS229" i="54" s="1"/>
  <c r="AP250" i="54"/>
  <c r="AS250" i="54" s="1"/>
  <c r="AP253" i="54"/>
  <c r="AS253" i="54" s="1"/>
  <c r="AP335" i="54"/>
  <c r="AS335" i="54" s="1"/>
  <c r="AP350" i="54"/>
  <c r="AS350" i="54" s="1"/>
  <c r="AP360" i="54"/>
  <c r="AP364" i="54"/>
  <c r="AS390" i="54"/>
  <c r="AP5" i="54"/>
  <c r="AP29" i="54"/>
  <c r="AS29" i="54" s="1"/>
  <c r="AP61" i="54"/>
  <c r="AS61" i="54" s="1"/>
  <c r="AP70" i="54"/>
  <c r="AM77" i="54"/>
  <c r="AP299" i="54"/>
  <c r="AS299" i="54" s="1"/>
  <c r="AP311" i="54"/>
  <c r="AS311" i="54" s="1"/>
  <c r="AP314" i="54"/>
  <c r="AS314" i="54" s="1"/>
  <c r="AP317" i="54"/>
  <c r="AS317" i="54" s="1"/>
  <c r="AP320" i="54"/>
  <c r="AS320" i="54" s="1"/>
  <c r="AP97" i="54"/>
  <c r="AS97" i="54" s="1"/>
  <c r="AP298" i="54"/>
  <c r="AS298" i="54" s="1"/>
  <c r="AP32" i="54"/>
  <c r="AS32" i="54" s="1"/>
  <c r="AP26" i="54"/>
  <c r="AP54" i="54"/>
  <c r="AP95" i="54"/>
  <c r="AS95" i="54" s="1"/>
  <c r="AP206" i="54"/>
  <c r="AP293" i="54"/>
  <c r="AS293" i="54" s="1"/>
  <c r="AP308" i="54"/>
  <c r="AP66" i="54"/>
  <c r="AS66" i="54" s="1"/>
  <c r="AP256" i="54"/>
  <c r="AS256" i="54" s="1"/>
  <c r="AP295" i="54"/>
  <c r="AS295" i="54" s="1"/>
  <c r="AS387" i="54"/>
  <c r="AP110" i="54"/>
  <c r="AS110" i="54" s="1"/>
  <c r="AP143" i="54"/>
  <c r="AS143" i="54" s="1"/>
  <c r="AP181" i="54"/>
  <c r="AS181" i="54" s="1"/>
  <c r="AP2" i="54"/>
  <c r="AP17" i="54"/>
  <c r="AS17" i="54" s="1"/>
  <c r="AP20" i="54"/>
  <c r="AS20" i="54" s="1"/>
  <c r="AP224" i="54"/>
  <c r="AS376" i="54"/>
  <c r="AS385" i="54"/>
  <c r="AP208" i="54"/>
  <c r="AS208" i="54" s="1"/>
  <c r="AP164" i="54"/>
  <c r="AS164" i="54" s="1"/>
  <c r="AP191" i="54"/>
  <c r="AS191" i="54" s="1"/>
  <c r="AP194" i="54"/>
  <c r="AS194" i="54" s="1"/>
  <c r="AP215" i="54"/>
  <c r="AS215" i="54" s="1"/>
  <c r="AP336" i="54"/>
  <c r="AS336" i="54" s="1"/>
  <c r="AP33" i="54"/>
  <c r="AS33" i="54" s="1"/>
  <c r="AP71" i="54"/>
  <c r="AP92" i="54"/>
  <c r="AP126" i="54"/>
  <c r="AS126" i="54" s="1"/>
  <c r="AP30" i="54"/>
  <c r="AS30" i="54" s="1"/>
  <c r="AP117" i="54"/>
  <c r="AS117" i="54" s="1"/>
  <c r="AP141" i="54"/>
  <c r="AS141" i="54" s="1"/>
  <c r="AP144" i="54"/>
  <c r="AS144" i="54" s="1"/>
  <c r="AP150" i="54"/>
  <c r="AS150" i="54" s="1"/>
  <c r="AP297" i="54"/>
  <c r="AS297" i="54" s="1"/>
  <c r="AP306" i="54"/>
  <c r="AS306" i="54" s="1"/>
  <c r="AP366" i="54"/>
  <c r="AP34" i="54"/>
  <c r="AS34" i="54" s="1"/>
  <c r="AP65" i="54"/>
  <c r="AS65" i="54" s="1"/>
  <c r="AP102" i="54"/>
  <c r="AP198" i="54"/>
  <c r="AS198" i="54" s="1"/>
  <c r="AP201" i="54"/>
  <c r="AS201" i="54" s="1"/>
  <c r="AP210" i="54"/>
  <c r="AS210" i="54" s="1"/>
  <c r="AP219" i="54"/>
  <c r="AS219" i="54" s="1"/>
  <c r="AP252" i="54"/>
  <c r="AS252" i="54" s="1"/>
  <c r="AP264" i="54"/>
  <c r="AS264" i="54" s="1"/>
  <c r="AP273" i="54"/>
  <c r="AS273" i="54" s="1"/>
  <c r="AP276" i="54"/>
  <c r="AP279" i="54"/>
  <c r="AS279" i="54" s="1"/>
  <c r="AP331" i="54"/>
  <c r="AM289" i="54"/>
  <c r="AN289" i="54"/>
  <c r="AN74" i="54"/>
  <c r="AM74" i="54"/>
  <c r="AN70" i="54"/>
  <c r="AM70" i="54"/>
  <c r="AM90" i="54"/>
  <c r="AN90" i="54"/>
  <c r="AN82" i="54"/>
  <c r="AM82" i="54"/>
  <c r="AN261" i="54"/>
  <c r="AM261" i="54"/>
  <c r="AP15" i="54"/>
  <c r="AP23" i="54"/>
  <c r="AP101" i="54"/>
  <c r="AS101" i="54" s="1"/>
  <c r="AP326" i="54"/>
  <c r="AS326" i="54" s="1"/>
  <c r="AP365" i="54"/>
  <c r="AS375" i="54"/>
  <c r="AS381" i="54"/>
  <c r="AP114" i="54"/>
  <c r="AS114" i="54" s="1"/>
  <c r="AP127" i="54"/>
  <c r="AS127" i="54" s="1"/>
  <c r="AP142" i="54"/>
  <c r="AS142" i="54" s="1"/>
  <c r="AP147" i="54"/>
  <c r="AS147" i="54" s="1"/>
  <c r="AP174" i="54"/>
  <c r="AS174" i="54" s="1"/>
  <c r="AP179" i="54"/>
  <c r="AS179" i="54" s="1"/>
  <c r="AP184" i="54"/>
  <c r="AS184" i="54" s="1"/>
  <c r="AP200" i="54"/>
  <c r="AS200" i="54" s="1"/>
  <c r="AP284" i="54"/>
  <c r="AS284" i="54" s="1"/>
  <c r="AP294" i="54"/>
  <c r="AS294" i="54" s="1"/>
  <c r="AP302" i="54"/>
  <c r="AP312" i="54"/>
  <c r="AS312" i="54" s="1"/>
  <c r="AP332" i="54"/>
  <c r="AS332" i="54" s="1"/>
  <c r="AP349" i="54"/>
  <c r="AS349" i="54" s="1"/>
  <c r="AP355" i="54"/>
  <c r="AP358" i="54"/>
  <c r="AP73" i="54"/>
  <c r="AP90" i="54"/>
  <c r="AP104" i="54"/>
  <c r="AS104" i="54" s="1"/>
  <c r="AP106" i="54"/>
  <c r="AS106" i="54" s="1"/>
  <c r="AP59" i="54"/>
  <c r="AS59" i="54" s="1"/>
  <c r="AP62" i="54"/>
  <c r="AS62" i="54" s="1"/>
  <c r="AP84" i="54"/>
  <c r="AP132" i="54"/>
  <c r="AS132" i="54" s="1"/>
  <c r="AP231" i="54"/>
  <c r="AS231" i="54" s="1"/>
  <c r="AP238" i="54"/>
  <c r="AS238" i="54" s="1"/>
  <c r="AP315" i="54"/>
  <c r="AP329" i="54"/>
  <c r="AS329" i="54" s="1"/>
  <c r="AS384" i="54"/>
  <c r="AK236" i="54"/>
  <c r="AH236" i="54" s="1"/>
  <c r="AM236" i="54" s="1"/>
  <c r="AS379" i="54"/>
  <c r="AP47" i="54"/>
  <c r="AS47" i="54" s="1"/>
  <c r="AP213" i="54"/>
  <c r="AS213" i="54" s="1"/>
  <c r="AP226" i="54"/>
  <c r="AS226" i="54" s="1"/>
  <c r="AP234" i="54"/>
  <c r="AS234" i="54" s="1"/>
  <c r="AP258" i="54"/>
  <c r="AS258" i="54" s="1"/>
  <c r="AP277" i="54"/>
  <c r="AP282" i="54"/>
  <c r="AS282" i="54" s="1"/>
  <c r="AP318" i="54"/>
  <c r="AS318" i="54" s="1"/>
  <c r="AP324" i="54"/>
  <c r="AS324" i="54" s="1"/>
  <c r="AP341" i="54"/>
  <c r="AS341" i="54" s="1"/>
  <c r="AP373" i="54"/>
  <c r="AS388" i="54"/>
  <c r="AP8" i="54"/>
  <c r="AP12" i="54"/>
  <c r="AP9" i="54"/>
  <c r="AP24" i="54"/>
  <c r="AP79" i="54"/>
  <c r="AP88" i="54"/>
  <c r="AP112" i="54"/>
  <c r="AS112" i="54" s="1"/>
  <c r="AP188" i="54"/>
  <c r="AS188" i="54" s="1"/>
  <c r="AP221" i="54"/>
  <c r="AS221" i="54" s="1"/>
  <c r="AP266" i="54"/>
  <c r="AS266" i="54" s="1"/>
  <c r="AP280" i="54"/>
  <c r="AS280" i="54" s="1"/>
  <c r="AS382" i="54"/>
  <c r="AP96" i="54"/>
  <c r="AS96" i="54" s="1"/>
  <c r="AP107" i="54"/>
  <c r="AS107" i="54" s="1"/>
  <c r="AK206" i="54"/>
  <c r="AH206" i="54" s="1"/>
  <c r="AM206" i="54" s="1"/>
  <c r="AK246" i="54"/>
  <c r="AH246" i="54" s="1"/>
  <c r="AM246" i="54" s="1"/>
  <c r="AP363" i="54"/>
  <c r="AP53" i="54"/>
  <c r="AP6" i="54"/>
  <c r="AS391" i="54"/>
  <c r="AP187" i="54"/>
  <c r="AS187" i="54" s="1"/>
  <c r="AM9" i="54"/>
  <c r="AP120" i="54"/>
  <c r="AS120" i="54" s="1"/>
  <c r="AP60" i="54"/>
  <c r="AS60" i="54" s="1"/>
  <c r="AK85" i="54"/>
  <c r="AH85" i="54" s="1"/>
  <c r="AN85" i="54" s="1"/>
  <c r="AP155" i="54"/>
  <c r="AS155" i="54" s="1"/>
  <c r="AP160" i="54"/>
  <c r="AS160" i="54" s="1"/>
  <c r="AP239" i="54"/>
  <c r="AS239" i="54" s="1"/>
  <c r="AM241" i="54"/>
  <c r="AP244" i="54"/>
  <c r="AS244" i="54" s="1"/>
  <c r="AP339" i="54"/>
  <c r="AS377" i="54"/>
  <c r="AP75" i="54"/>
  <c r="AP78" i="54"/>
  <c r="AP81" i="54"/>
  <c r="AP248" i="54"/>
  <c r="AS248" i="54" s="1"/>
  <c r="AP74" i="54"/>
  <c r="AP63" i="54"/>
  <c r="AS63" i="54" s="1"/>
  <c r="AP148" i="54"/>
  <c r="AS148" i="54" s="1"/>
  <c r="AP204" i="54"/>
  <c r="AK224" i="54"/>
  <c r="AH224" i="54" s="1"/>
  <c r="AM224" i="54" s="1"/>
  <c r="AP272" i="54"/>
  <c r="AS272" i="54" s="1"/>
  <c r="AS383" i="54"/>
  <c r="AS386" i="54"/>
  <c r="AS389" i="54"/>
  <c r="AP113" i="54"/>
  <c r="AP288" i="54"/>
  <c r="AP322" i="54"/>
  <c r="AS322" i="54" s="1"/>
  <c r="AP325" i="54"/>
  <c r="AS325" i="54" s="1"/>
  <c r="AP342" i="54"/>
  <c r="AS342" i="54" s="1"/>
  <c r="AP371" i="54"/>
  <c r="AS392" i="54"/>
  <c r="AS395" i="54"/>
  <c r="AP207" i="54"/>
  <c r="AP247" i="54"/>
  <c r="AP254" i="54"/>
  <c r="AP267" i="54"/>
  <c r="AS267" i="54" s="1"/>
  <c r="AP14" i="54"/>
  <c r="AP31" i="54"/>
  <c r="AS31" i="54" s="1"/>
  <c r="AP41" i="54"/>
  <c r="AS41" i="54" s="1"/>
  <c r="AP58" i="54"/>
  <c r="AS58" i="54" s="1"/>
  <c r="AP69" i="54"/>
  <c r="AS69" i="54" s="1"/>
  <c r="AP173" i="54"/>
  <c r="AS173" i="54" s="1"/>
  <c r="AP230" i="54"/>
  <c r="AS230" i="54" s="1"/>
  <c r="AP242" i="54"/>
  <c r="AS242" i="54" s="1"/>
  <c r="AN254" i="54"/>
  <c r="AP357" i="54"/>
  <c r="AP296" i="54"/>
  <c r="AS296" i="54" s="1"/>
  <c r="AP334" i="54"/>
  <c r="AS334" i="54" s="1"/>
  <c r="AP55" i="54"/>
  <c r="AP83" i="54"/>
  <c r="AP129" i="54"/>
  <c r="AS129" i="54" s="1"/>
  <c r="AP134" i="54"/>
  <c r="AS134" i="54" s="1"/>
  <c r="AP197" i="54"/>
  <c r="AS197" i="54" s="1"/>
  <c r="AP202" i="54"/>
  <c r="AS202" i="54" s="1"/>
  <c r="AK207" i="54"/>
  <c r="AH207" i="54" s="1"/>
  <c r="AM207" i="54" s="1"/>
  <c r="AP225" i="54"/>
  <c r="AS225" i="54" s="1"/>
  <c r="AP233" i="54"/>
  <c r="AS233" i="54" s="1"/>
  <c r="AP262" i="54"/>
  <c r="AS262" i="54" s="1"/>
  <c r="AP323" i="54"/>
  <c r="AM15" i="54"/>
  <c r="AN15" i="54"/>
  <c r="AN4" i="54"/>
  <c r="AM4" i="54"/>
  <c r="AN23" i="54"/>
  <c r="AM23" i="54"/>
  <c r="AN94" i="54"/>
  <c r="AM94" i="54"/>
  <c r="AM88" i="54"/>
  <c r="AN88" i="54"/>
  <c r="AM26" i="54"/>
  <c r="AP36" i="54"/>
  <c r="AN71" i="54"/>
  <c r="AM71" i="54"/>
  <c r="AN57" i="54"/>
  <c r="AM57" i="54"/>
  <c r="AN91" i="54"/>
  <c r="AM91" i="54"/>
  <c r="AM79" i="54"/>
  <c r="AN79" i="54"/>
  <c r="AN5" i="54"/>
  <c r="AN102" i="54"/>
  <c r="AM102" i="54"/>
  <c r="AM11" i="54"/>
  <c r="AP48" i="54"/>
  <c r="AS48" i="54" s="1"/>
  <c r="AP51" i="54"/>
  <c r="AS51" i="54" s="1"/>
  <c r="AP3" i="54"/>
  <c r="AN6" i="54"/>
  <c r="AM6" i="54"/>
  <c r="AP11" i="54"/>
  <c r="AN54" i="54"/>
  <c r="AM54" i="54"/>
  <c r="AN14" i="54"/>
  <c r="AM14" i="54"/>
  <c r="AM24" i="54"/>
  <c r="AN24" i="54"/>
  <c r="AM72" i="54"/>
  <c r="AN72" i="54"/>
  <c r="AK86" i="54"/>
  <c r="AH86" i="54" s="1"/>
  <c r="AP86" i="54"/>
  <c r="AN89" i="54"/>
  <c r="AM89" i="54"/>
  <c r="AM3" i="54"/>
  <c r="AN55" i="54"/>
  <c r="AM55" i="54"/>
  <c r="AN75" i="54"/>
  <c r="AM75" i="54"/>
  <c r="AN84" i="54"/>
  <c r="AM84" i="54"/>
  <c r="AN8" i="54"/>
  <c r="AP21" i="54"/>
  <c r="AS21" i="54" s="1"/>
  <c r="AM27" i="54"/>
  <c r="AN27" i="54"/>
  <c r="AN12" i="54"/>
  <c r="AM12" i="54"/>
  <c r="AP42" i="54"/>
  <c r="AS42" i="54" s="1"/>
  <c r="AP64" i="54"/>
  <c r="AS64" i="54" s="1"/>
  <c r="AN83" i="54"/>
  <c r="AM83" i="54"/>
  <c r="AM36" i="54"/>
  <c r="AN36" i="54"/>
  <c r="AN78" i="54"/>
  <c r="AM78" i="54"/>
  <c r="AN92" i="54"/>
  <c r="AM92" i="54"/>
  <c r="AM7" i="54"/>
  <c r="AN7" i="54"/>
  <c r="AM56" i="54"/>
  <c r="AN56" i="54"/>
  <c r="AN87" i="54"/>
  <c r="AM87" i="54"/>
  <c r="AP7" i="54"/>
  <c r="AM10" i="54"/>
  <c r="AN10" i="54"/>
  <c r="AM28" i="54"/>
  <c r="AN28" i="54"/>
  <c r="AP116" i="54"/>
  <c r="AS116" i="54" s="1"/>
  <c r="AN25" i="54"/>
  <c r="AN73" i="54"/>
  <c r="AM73" i="54"/>
  <c r="AN81" i="54"/>
  <c r="AM81" i="54"/>
  <c r="AK93" i="54"/>
  <c r="AH93" i="54" s="1"/>
  <c r="AP93" i="54"/>
  <c r="AP121" i="54"/>
  <c r="AS121" i="54" s="1"/>
  <c r="AP56" i="54"/>
  <c r="AN2" i="54"/>
  <c r="AK13" i="54"/>
  <c r="AH13" i="54" s="1"/>
  <c r="AN53" i="54"/>
  <c r="AM53" i="54"/>
  <c r="AN276" i="54"/>
  <c r="AM276" i="54"/>
  <c r="AN372" i="54"/>
  <c r="AM372" i="54"/>
  <c r="AP125" i="54"/>
  <c r="AS125" i="54" s="1"/>
  <c r="AN365" i="54"/>
  <c r="AM365" i="54"/>
  <c r="AM76" i="54"/>
  <c r="AP100" i="54"/>
  <c r="AS100" i="54" s="1"/>
  <c r="AK113" i="54"/>
  <c r="AH113" i="54" s="1"/>
  <c r="AM113" i="54" s="1"/>
  <c r="AP274" i="54"/>
  <c r="AS274" i="54" s="1"/>
  <c r="AP108" i="54"/>
  <c r="AS108" i="54" s="1"/>
  <c r="AM277" i="54"/>
  <c r="AN277" i="54"/>
  <c r="AP166" i="54"/>
  <c r="AS166" i="54" s="1"/>
  <c r="AP175" i="54"/>
  <c r="AS175" i="54" s="1"/>
  <c r="AM68" i="54"/>
  <c r="AP149" i="54"/>
  <c r="AS149" i="54" s="1"/>
  <c r="AP228" i="54"/>
  <c r="AK228" i="54"/>
  <c r="AH228" i="54" s="1"/>
  <c r="AM228" i="54" s="1"/>
  <c r="AN247" i="54"/>
  <c r="AM247" i="54"/>
  <c r="AP158" i="54"/>
  <c r="AS158" i="54" s="1"/>
  <c r="AK124" i="54"/>
  <c r="AH124" i="54" s="1"/>
  <c r="AM124" i="54" s="1"/>
  <c r="AP167" i="54"/>
  <c r="AS167" i="54" s="1"/>
  <c r="AN278" i="54"/>
  <c r="AM278" i="54"/>
  <c r="AP67" i="54"/>
  <c r="AS67" i="54" s="1"/>
  <c r="AN257" i="54"/>
  <c r="AM257" i="54"/>
  <c r="AP265" i="54"/>
  <c r="AS265" i="54" s="1"/>
  <c r="AP195" i="54"/>
  <c r="AS195" i="54" s="1"/>
  <c r="AP268" i="54"/>
  <c r="AS268" i="54" s="1"/>
  <c r="AN362" i="54"/>
  <c r="AM362" i="54"/>
  <c r="AN369" i="54"/>
  <c r="AM369" i="54"/>
  <c r="AN366" i="54"/>
  <c r="AM366" i="54"/>
  <c r="AP369" i="54"/>
  <c r="AM359" i="54"/>
  <c r="AN308" i="54"/>
  <c r="AM308" i="54"/>
  <c r="AN373" i="54"/>
  <c r="AM373" i="54"/>
  <c r="AK204" i="54"/>
  <c r="AH204" i="54" s="1"/>
  <c r="AM204" i="54" s="1"/>
  <c r="AK216" i="54"/>
  <c r="AH216" i="54" s="1"/>
  <c r="AM216" i="54" s="1"/>
  <c r="AP235" i="54"/>
  <c r="AS235" i="54" s="1"/>
  <c r="AP353" i="54"/>
  <c r="AS353" i="54" s="1"/>
  <c r="AN356" i="54"/>
  <c r="AM356" i="54"/>
  <c r="AN370" i="54"/>
  <c r="AM370" i="54"/>
  <c r="AS394" i="54"/>
  <c r="AP211" i="54"/>
  <c r="AS211" i="54" s="1"/>
  <c r="AN290" i="54"/>
  <c r="AM290" i="54"/>
  <c r="AN360" i="54"/>
  <c r="AM360" i="54"/>
  <c r="AN271" i="54"/>
  <c r="AP345" i="54"/>
  <c r="AS345" i="54" s="1"/>
  <c r="AM367" i="54"/>
  <c r="AS380" i="54"/>
  <c r="AK232" i="54"/>
  <c r="AH232" i="54" s="1"/>
  <c r="AM232" i="54" s="1"/>
  <c r="AM292" i="54"/>
  <c r="AN357" i="54"/>
  <c r="AM357" i="54"/>
  <c r="AN364" i="54"/>
  <c r="AM364" i="54"/>
  <c r="AP203" i="54"/>
  <c r="AS203" i="54" s="1"/>
  <c r="AP227" i="54"/>
  <c r="AS227" i="54" s="1"/>
  <c r="AM275" i="54"/>
  <c r="AK288" i="54"/>
  <c r="AH288" i="54" s="1"/>
  <c r="AN302" i="54"/>
  <c r="AM302" i="54"/>
  <c r="AP337" i="54"/>
  <c r="AS337" i="54" s="1"/>
  <c r="AN361" i="54"/>
  <c r="AM361" i="54"/>
  <c r="AN368" i="54"/>
  <c r="AM368" i="54"/>
  <c r="AN358" i="54"/>
  <c r="AM358" i="54"/>
  <c r="AP361" i="54"/>
  <c r="AS378" i="54"/>
  <c r="AP330" i="54"/>
  <c r="AS330" i="54" s="1"/>
  <c r="AP338" i="54"/>
  <c r="AS338" i="54" s="1"/>
  <c r="AP346" i="54"/>
  <c r="AS346" i="54" s="1"/>
  <c r="AP354" i="54"/>
  <c r="AS354" i="54" s="1"/>
  <c r="AP362" i="54"/>
  <c r="AP370" i="54"/>
  <c r="AK315" i="54"/>
  <c r="AH315" i="54" s="1"/>
  <c r="AM315" i="54" s="1"/>
  <c r="AK323" i="54"/>
  <c r="AH323" i="54" s="1"/>
  <c r="AM323" i="54" s="1"/>
  <c r="AK331" i="54"/>
  <c r="AH331" i="54" s="1"/>
  <c r="AM331" i="54" s="1"/>
  <c r="AK339" i="54"/>
  <c r="AH339" i="54" s="1"/>
  <c r="AM339" i="54" s="1"/>
  <c r="AK347" i="54"/>
  <c r="AH347" i="54" s="1"/>
  <c r="AM347" i="54" s="1"/>
  <c r="AK355" i="54"/>
  <c r="AH355" i="54" s="1"/>
  <c r="AM355" i="54" s="1"/>
  <c r="AK363" i="54"/>
  <c r="AH363" i="54" s="1"/>
  <c r="AK371" i="54"/>
  <c r="AH371" i="54" s="1"/>
  <c r="AS2" i="54" l="1"/>
  <c r="AS368" i="54"/>
  <c r="AS9" i="54"/>
  <c r="AS275" i="54"/>
  <c r="AS355" i="54"/>
  <c r="AS124" i="54"/>
  <c r="AS216" i="54"/>
  <c r="AS236" i="54"/>
  <c r="AS68" i="54"/>
  <c r="AS25" i="54"/>
  <c r="AS224" i="54"/>
  <c r="AS331" i="54"/>
  <c r="AS232" i="54"/>
  <c r="AS241" i="54"/>
  <c r="AS271" i="54"/>
  <c r="AS77" i="54"/>
  <c r="AS367" i="54"/>
  <c r="AS246" i="54"/>
  <c r="AS359" i="54"/>
  <c r="AS204" i="54"/>
  <c r="AS315" i="54"/>
  <c r="AS55" i="54"/>
  <c r="AM85" i="54"/>
  <c r="AS85" i="54" s="1"/>
  <c r="AS113" i="54"/>
  <c r="AS8" i="54"/>
  <c r="AS206" i="54"/>
  <c r="AS360" i="54"/>
  <c r="AS76" i="54"/>
  <c r="AS26" i="54"/>
  <c r="AS290" i="54"/>
  <c r="AS347" i="54"/>
  <c r="AS78" i="54"/>
  <c r="AS358" i="54"/>
  <c r="AS364" i="54"/>
  <c r="AS254" i="54"/>
  <c r="AS357" i="54"/>
  <c r="AN80" i="54"/>
  <c r="AS80" i="54" s="1"/>
  <c r="AS92" i="54"/>
  <c r="AS71" i="54"/>
  <c r="AS91" i="54"/>
  <c r="AS308" i="54"/>
  <c r="AS228" i="54"/>
  <c r="AS53" i="54"/>
  <c r="AS70" i="54"/>
  <c r="AS4" i="54"/>
  <c r="AS366" i="54"/>
  <c r="AS11" i="54"/>
  <c r="AS292" i="54"/>
  <c r="AS289" i="54"/>
  <c r="AS14" i="54"/>
  <c r="AS5" i="54"/>
  <c r="AS362" i="54"/>
  <c r="AS54" i="54"/>
  <c r="AS90" i="54"/>
  <c r="AS302" i="54"/>
  <c r="AS356" i="54"/>
  <c r="AS365" i="54"/>
  <c r="AS81" i="54"/>
  <c r="AS102" i="54"/>
  <c r="AS82" i="54"/>
  <c r="AS73" i="54"/>
  <c r="AS12" i="54"/>
  <c r="AS89" i="54"/>
  <c r="AS323" i="54"/>
  <c r="AS373" i="54"/>
  <c r="AS257" i="54"/>
  <c r="AS94" i="54"/>
  <c r="AS6" i="54"/>
  <c r="AS207" i="54"/>
  <c r="AS74" i="54"/>
  <c r="AS372" i="54"/>
  <c r="AS28" i="54"/>
  <c r="AS72" i="54"/>
  <c r="AS57" i="54"/>
  <c r="AS261" i="54"/>
  <c r="AS339" i="54"/>
  <c r="AS369" i="54"/>
  <c r="AS23" i="54"/>
  <c r="AM93" i="54"/>
  <c r="AN93" i="54"/>
  <c r="AS87" i="54"/>
  <c r="AS83" i="54"/>
  <c r="AS75" i="54"/>
  <c r="AS56" i="54"/>
  <c r="AS24" i="54"/>
  <c r="AS7" i="54"/>
  <c r="AS3" i="54"/>
  <c r="AS36" i="54"/>
  <c r="AM13" i="54"/>
  <c r="AN13" i="54"/>
  <c r="AS88" i="54"/>
  <c r="AS247" i="54"/>
  <c r="AS27" i="54"/>
  <c r="AS15" i="54"/>
  <c r="AS370" i="54"/>
  <c r="AS79" i="54"/>
  <c r="AS361" i="54"/>
  <c r="AN371" i="54"/>
  <c r="AM371" i="54"/>
  <c r="AN363" i="54"/>
  <c r="AM363" i="54"/>
  <c r="AM86" i="54"/>
  <c r="AN86" i="54"/>
  <c r="AM288" i="54"/>
  <c r="AN288" i="54"/>
  <c r="AS278" i="54"/>
  <c r="AS277" i="54"/>
  <c r="AS276" i="54"/>
  <c r="AS10" i="54"/>
  <c r="AS84" i="54"/>
  <c r="AS363" i="54" l="1"/>
  <c r="AS371" i="54"/>
  <c r="AS86" i="54"/>
  <c r="AS13" i="54"/>
  <c r="AS288" i="54"/>
  <c r="AS93" i="54"/>
  <c r="J2" i="50" l="1"/>
  <c r="J3" i="50" l="1"/>
  <c r="J4" i="50" s="1"/>
  <c r="J6" i="50" s="1"/>
</calcChain>
</file>

<file path=xl/sharedStrings.xml><?xml version="1.0" encoding="utf-8"?>
<sst xmlns="http://schemas.openxmlformats.org/spreadsheetml/2006/main" count="11965" uniqueCount="1547">
  <si>
    <t>CODIGO SENCE</t>
  </si>
  <si>
    <t>RUT OTIC</t>
  </si>
  <si>
    <t>OTIC</t>
  </si>
  <si>
    <t>N° LLAMADO</t>
  </si>
  <si>
    <t xml:space="preserve">PPTO </t>
  </si>
  <si>
    <t>AÑO REQUERIMIENTO</t>
  </si>
  <si>
    <t>ASIGNACIÓN</t>
  </si>
  <si>
    <t>RUT INSTITUCION REQUIRENTE</t>
  </si>
  <si>
    <t xml:space="preserve">NOMBRE INSTITUCIÓN REQUIRENTE </t>
  </si>
  <si>
    <t>NOMBRE DEL CURSO (PLAN FORMATIVO 1)</t>
  </si>
  <si>
    <t>CODIGODELCURSO(PLANFORMATIVO1)</t>
  </si>
  <si>
    <t>NOMBRE PLAN FORMATIVO 2</t>
  </si>
  <si>
    <t>CODIGO PLAN FORMATIVO 2</t>
  </si>
  <si>
    <t>N° REGIÓN</t>
  </si>
  <si>
    <t>NOMBRE REGIÓN</t>
  </si>
  <si>
    <t>COMUNA</t>
  </si>
  <si>
    <t>NOMBRE POBLACIÓN OBJETIVO</t>
  </si>
  <si>
    <t xml:space="preserve">MODALIDAD DEL CURSO </t>
  </si>
  <si>
    <t>TIPO SALIDA (DEPENDIENTE O INDEPENDIENTE)</t>
  </si>
  <si>
    <t>CALENDARIZACIÓN FASE LECTIVA</t>
  </si>
  <si>
    <t>CUPO</t>
  </si>
  <si>
    <t xml:space="preserve"> HORAS CURSO (PLAN FORMATIVO 1)</t>
  </si>
  <si>
    <t xml:space="preserve"> HORAS PLAN(ES) FORMATIVO(OS) 2</t>
  </si>
  <si>
    <t xml:space="preserve">TOTAL HORAS </t>
  </si>
  <si>
    <t>HORAS DIARIAS</t>
  </si>
  <si>
    <t>SUBSIDIO DIARIO FASE LECTIVA (SI/NO)</t>
  </si>
  <si>
    <t>SUBSIDIO CUIDADOS</t>
  </si>
  <si>
    <t>SUBSIDIO DE HERRAMIENTAS  (SI/NO)</t>
  </si>
  <si>
    <t>APRENDIZAJES ESPERADOS (SOLO PARA CURSOS SIN PLAN FORMATIVO)</t>
  </si>
  <si>
    <t>DESCRIPCION POBLACIÓN OBJETIVO</t>
  </si>
  <si>
    <t>LICENCIA HABILITANTE  (SI/NO)</t>
  </si>
  <si>
    <t>TIPO LICENCIA HABILITANTE</t>
  </si>
  <si>
    <t>CONVOCATORIA</t>
  </si>
  <si>
    <t>DIAS FL</t>
  </si>
  <si>
    <t>TRAMO</t>
  </si>
  <si>
    <t>VALOR HORA</t>
  </si>
  <si>
    <t>DIAS FL 0</t>
  </si>
  <si>
    <t>VALOR LICENCIA INDIVIDUAL</t>
  </si>
  <si>
    <t>VALOR TOTAL SUBSIDIO DIARIO</t>
  </si>
  <si>
    <t>VALOR TOTAL SUBSIDIO CUIDADOS</t>
  </si>
  <si>
    <t>VALOR TOTAL SUBSIDIO DE  HERRAMIENTAS</t>
  </si>
  <si>
    <t>VALOR CAPACITACIÓN</t>
  </si>
  <si>
    <t>VALOR TOTAL SUBISIDO</t>
  </si>
  <si>
    <t>VALOR TOTAL LICENCIAS</t>
  </si>
  <si>
    <t>VALOR TOTAL  CURSO</t>
  </si>
  <si>
    <t>29. NOMBRE DE LA EMPRESA APORTANTE</t>
  </si>
  <si>
    <t>30. RUT DE LA EMPRESA APORTANTE</t>
  </si>
  <si>
    <t>31. NOMBRE DE LA ENTIDAD BENEFICIARIA</t>
  </si>
  <si>
    <t>32. RUT DE LA ENTIDAD BENEFICIARIA O REGISTRO</t>
  </si>
  <si>
    <t>74252300-4</t>
  </si>
  <si>
    <t>PROFORMA</t>
  </si>
  <si>
    <t>FONDOS REGIONALES</t>
  </si>
  <si>
    <t>61531000-K</t>
  </si>
  <si>
    <t>SERVICIO NACIONAL DE CAPACITACION Y EMPLEO</t>
  </si>
  <si>
    <t>GESTIONANDO Y FORMALIZANDO MI EMPRENDIMIENTO</t>
  </si>
  <si>
    <t>PF1199</t>
  </si>
  <si>
    <t>TÉCNICAS PARA EL EMPRENDIMIENTO</t>
  </si>
  <si>
    <t>PF0921</t>
  </si>
  <si>
    <t>DEL BÍOBÍO</t>
  </si>
  <si>
    <t>SAN PEDRO DE LA PAZ</t>
  </si>
  <si>
    <t>TRABAJADORES INSCRITOS EN REGISTROS ESPECIALES (PESCADORES, FERIANTES, TAXIS Y COLECTIVOS, U OTROS ANÁLOGOS)</t>
  </si>
  <si>
    <t>PRESENCIAL</t>
  </si>
  <si>
    <t>INDEPENDIENTE</t>
  </si>
  <si>
    <t>01. LUNES - MAÑANA / 04. MARTES - MAÑANA / 07. MIÉRCOLES - MAÑANA / 10. JUEVES - MAÑANA / 13. VIERNES - MAÑANA</t>
  </si>
  <si>
    <t>SI</t>
  </si>
  <si>
    <t/>
  </si>
  <si>
    <t>MUJERES Y HOMBRES PERTENECIENTES A LA ASOCIACIÓN DE FERIANTES DE 18 AÑOS O MÁS.   EDUCACIÓN BÁSICA COMPLETA, PREFERENTEMENTE; NIVEL DE MANEJO COMPUTACIONAL BÁSICO (O NIVEL USUARIO),</t>
  </si>
  <si>
    <t>NO</t>
  </si>
  <si>
    <t>CONVOCATORIA CERRADA</t>
  </si>
  <si>
    <t>SERVICIOS DE MASAJES INTEGRALES</t>
  </si>
  <si>
    <t>PF0612</t>
  </si>
  <si>
    <t>CONCEPCIÓN</t>
  </si>
  <si>
    <t>PERSONAS DE 18 AÑOS O MÁS EN SITUACIÓN DE DISCAPACIDAD</t>
  </si>
  <si>
    <t>MUJERES Y HOMBRES MAYORES DE 18 AÑOS, CON DISCAPACIDAD VISUAL DE LA PROVINCIA DE CONCEPCIÓN.  QUE CUENTEN CON EDUCACIÓN MEDIA COMPLETA, PREFERENTEMENTE.</t>
  </si>
  <si>
    <t>CORTE Y CONFECCIÓN DE PRENDAS DE VESTIR PARA NIÑOS Y ADULTOS</t>
  </si>
  <si>
    <t>PF0625</t>
  </si>
  <si>
    <t>CORONEL</t>
  </si>
  <si>
    <t>PERSONAS DESOCUPADAS (CESANTES Y PERSONAS QUE BUSCAN TRABAJO POR PRIMERA VEZ)</t>
  </si>
  <si>
    <t>MUJERES Y HOMBRES MAYORES DE 18 AÑOS, DESOCUPADOS DE LA ISLA SANTA MARIA.  QUE CUENTEN CON EDUCACIÓN MEDIA COMPLETA, PREFERENTEMENTE.</t>
  </si>
  <si>
    <t>SERVICIOS DE MANICURE Y PEDICURE</t>
  </si>
  <si>
    <t>PF0611</t>
  </si>
  <si>
    <t>MUJERES Y HOMBRES MAYORES DE 18 AÑOS, DESOCUPADOS DE LA ISLA SANTA MARIA.  QUE CUENTEN CON EDUCACIÓN BÁSICA COMPLETA, PREFERENTEMENTE; NIVEL DE MANEJO COMPUTACIONAL BÁSICO (O NIVEL USUARIO),</t>
  </si>
  <si>
    <t>COCINA NACIONAL</t>
  </si>
  <si>
    <t>PF0981</t>
  </si>
  <si>
    <t>LEBU</t>
  </si>
  <si>
    <t>PERSONAS PERTENECIENTES A PUEBLOS ORIGINARIOS RECONOCIDOS EN LA LEY N°19.253</t>
  </si>
  <si>
    <t>MUJERES Y HOMBRES PERTENECIENTES A LA ASOCIACIÓN INDIGENA ANTU AYELEN DE 18 AÑOS O MÁS CON EDUCACIÓN MEDIA COMPLETA, PREFERENTEMENTE.</t>
  </si>
  <si>
    <t>ARAUCO</t>
  </si>
  <si>
    <t>MUJERES Y HOMBRES PERTENECIENTES A LA AGRUPACIÓN DE LOCATARIOS DEL MERCADO MUNICIPAL DE 18 AÑOS O MÁS.   EDUCACIÓN BÁSICA COMPLETA, PREFERENTEMENTE; NIVEL DE MANEJO COMPUTACIONAL BÁSICO (O NIVEL USUARIO),
PREFERENTEMENTE.</t>
  </si>
  <si>
    <t>ELABORACIÓN Y COMERCIALIZACIÓN DE MERMELADAS Y CONSERVAS</t>
  </si>
  <si>
    <t>PF0628</t>
  </si>
  <si>
    <t>ALTO BIOBÍO</t>
  </si>
  <si>
    <t>HOMBRES Y MUJERES, MAYORES DE 18 AÑOS, PERTENECIENTES A PUEBLOS ORIGINARIOS DE LA COMUNA DE ALTO BIOBÍO, DESOCUPADOS. QUE CUENTEN CON EDUCACIÓN BÁSICA COMPLETA, PREFERENTEMENTE.</t>
  </si>
  <si>
    <t>LABORES DE CARPINTERÍA DE OBRA GRUESA BÁSICA</t>
  </si>
  <si>
    <t>PF1566</t>
  </si>
  <si>
    <t>HOMBRES Y MUJERES, MAYORES DE 18 AÑOS, PERTENECIENTES A PUEBLOS ORIGINARIOS DE LA COMUNA DE ALTO BIOBÍO, DESOCUPADOS. QUE CUENTEN CON EDUCACIÓN MEDIA COMPLETA, PREFERENTEMENTE</t>
  </si>
  <si>
    <t>70533700-4</t>
  </si>
  <si>
    <t>ASIMET</t>
  </si>
  <si>
    <t>FONDO INDUSTRIAL</t>
  </si>
  <si>
    <t>ASIMET CAPACITACION</t>
  </si>
  <si>
    <t>TÉCNICAS DE SOLDADURA POR OXIGÁS, ARCO VOLTAICO, TIG Y MIG</t>
  </si>
  <si>
    <t>PF0622</t>
  </si>
  <si>
    <t>DESARROLLO DEL TRABAJO COLABORATIVO  / ORIENTACIONES GENERALES SOBRE EL ENFOQUE DE GÉNERO</t>
  </si>
  <si>
    <t>PF0918 / PF1473</t>
  </si>
  <si>
    <t>METROPOLITANA DE SANTIAGO</t>
  </si>
  <si>
    <t>RENCA</t>
  </si>
  <si>
    <t>PERSONAS DE 18 AÑOS O MÁS PERTENECIENTES AL 80 % MÁS VULNERABLE</t>
  </si>
  <si>
    <t>DEPENDIENTE</t>
  </si>
  <si>
    <t>02. LUNES - TARDE / 05. MARTES - TARDE / 08. MIÉRCOLES - TARDE / 11. JUEVES - TARDE / 14. VIERNES - TARDE</t>
  </si>
  <si>
    <t xml:space="preserve">MUJERES Y HOMBRES  PERTENECIENTES AL 80 % MÁS  VULNERABLE DE ACUERDO AL RSH,  ENTRE 18 Y 65 AÑOS DE EDAD, QUE CUENTEN CON EDUCACION BÁSICA COMPLETA DE PREFERENCIA, NOCIONES BASICAS DE OPERACIONES MATEMATICAS. PERSONAS QUE SERÁN DERIVADAS POR LA OMIL DE RENCA Y QUE REQUIEREN CAPACITARSE EN "TÉCNICAS DE SOLDADURA POR OXIGAS, ARCO VOLTAICO, TIG Y MIG", EN BENEFICIO DE GENERAR INGRESOS PARA SUS FAMILIAS. </t>
  </si>
  <si>
    <t>CERTIFICACIÓN COMO SOLDADOR.</t>
  </si>
  <si>
    <t>DE LOS LAGOS</t>
  </si>
  <si>
    <t>PUERTO MONTT</t>
  </si>
  <si>
    <t xml:space="preserve">MUJERES Y HOMBRES  PERTENECIENTES AL 80 % MÁS  VULNERABLE DE ACUERDO AL RSH,  ENTRE 18 Y 65 AÑOS DE EDAD, QUE CUENTEN CON EDUCACIÓN BÁSICA COMPLETA DE PREFERENCIA, NOCIONES BÁSICAS DE OPERACIONES MATEMÁTICAS. PERSONAS QUE SERÁN DERIVADAS POR LA OMIL DE PUERTO MONTT Y QUE REQUIEREN CAPACITARSE EN "TÉCNICAS DE SOLDADURA POR OXIGAS, ARCO VOLTAICO, TIG Y MIG", EN BENEFICIO DE GENERAR INGRESOS PARA SUS FAMILIAS. </t>
  </si>
  <si>
    <t>TALCAHUANO</t>
  </si>
  <si>
    <t xml:space="preserve">MUJERES Y HOMBRES  PERTENECIENTES AL 80 % MÁS  VULNERABLE DE ACUERDO AL RSH,  ENTRE 18 Y 65 AÑOS DE EDAD, QUE CUENTEN CON EDUCACION BÁSICA COMPLETA DE PREFERENCIA, NOCIONES BASICAS DE OPERACIONES MATEMATICAS. PERSONAS QUE SERÁN DERIVADAS POR LA OMIL DE TALCAHUANO Y QUE REQUIEREN CAPACITARSE EN "TÉCNICAS DE SOLDADURA POR OXIGAS, ARCO VOLTAICO, TIG Y MIG", EN BENEFICIO DE GENERAR INGRESOS PARA SUS FAMILIAS. </t>
  </si>
  <si>
    <t>53334038-5</t>
  </si>
  <si>
    <t>CAMACOES</t>
  </si>
  <si>
    <t>DE LA ARAUCANÍA</t>
  </si>
  <si>
    <t>MELIPEUCO</t>
  </si>
  <si>
    <t>PERSONAS VULNERABLES PERTENECIENTES AL 80 % MÁS VULNERABLE</t>
  </si>
  <si>
    <t>EDUCACIÓN BÁSICA COMPLETA, DE PREFERENCIA; NOCIONES BÁSICAS DE OPERACIONES MATEMÁTICAS (SUMA, RESTA,
MULTIPLICACIÓN, DIVISIÓN).</t>
  </si>
  <si>
    <t>CONVOCATORIA ABIERTA</t>
  </si>
  <si>
    <t>VICTORIA</t>
  </si>
  <si>
    <t>RENAICO</t>
  </si>
  <si>
    <t>70417500-0</t>
  </si>
  <si>
    <t>SOFOFA</t>
  </si>
  <si>
    <t>MANDATO</t>
  </si>
  <si>
    <t>CORP DE CAPACITACION Y EMPLEO DE SOC DE FOMENTO FABRIL</t>
  </si>
  <si>
    <t>TÉCNICAS DE SOLDADURA POR ARCO VOLTAICO</t>
  </si>
  <si>
    <t>PF1005</t>
  </si>
  <si>
    <t>CABRERO</t>
  </si>
  <si>
    <t>PERSONAS DESOCUPADAS (CESANTES Y PERSONAS QUE BUSCAN TRABAJO POR PRIMERA VEZ).</t>
  </si>
  <si>
    <t>PERSONAS CON 18 AÑOS CUMPLIDOS, DESEMPLEADOS, HOMBRES Y MUJERES DE LA COMUNA DE CABRERO. QUE TENGAN EDUCACIÓN MEDIA COMPLETA</t>
  </si>
  <si>
    <t>MASISA S.A.</t>
  </si>
  <si>
    <t>96802690-9</t>
  </si>
  <si>
    <t>RUT 69151000-K MUNICIPALIDAD DE CABRERO. PERSONAS DERIVADAS POR OMIL DE CABRERO, ESPECÍFICAMENTE QUE PERTENECEN AL 80% MAS VULNERABLES</t>
  </si>
  <si>
    <t>69151000-K</t>
  </si>
  <si>
    <t>70200800-K</t>
  </si>
  <si>
    <t>CCHC</t>
  </si>
  <si>
    <t>CORP DE CAPACITACION DE LA CONSTRUCCION</t>
  </si>
  <si>
    <t>TÉCNICAS DE SOLDADURA POR TIG</t>
  </si>
  <si>
    <t>PF1003</t>
  </si>
  <si>
    <t>DE ANTOFAGASTA</t>
  </si>
  <si>
    <t>ANTOFAGASTA</t>
  </si>
  <si>
    <t>JOVENES DE 17 AÑOS O MÁS DERIVADAS DE SENAME,  REINSERCIÓN O EL SERVICIO QUE LO REEMPLACE</t>
  </si>
  <si>
    <t xml:space="preserve">PERSONAS ENTRE 18 Y 65 AÑOS QUE SE ENCUENTREN CUMPLIENDO CONDENA EN EL SISTEMA CERRADO O EN EL SISTEMA ABIERTO, DE ACUERDO CON LA LEY N°20.603 O LEY N°18.216, CON PENAS SUSTITUTIVAS O ALTERNATIVAS A LA RECLUSIÓN, REQUISITOS DE INGRESO AL PF EDUCACIÓN BÁSICA COMPLETA, DE PREFERENCIA; NOCIONES BÁSICAS DE OPERACIONES MATEMÁTICAS (SUMA, RESTA, MULTIPLICACIÓN, DIVISIÓN)
</t>
  </si>
  <si>
    <t xml:space="preserve">KOMATSU CHILE S.A
</t>
  </si>
  <si>
    <t xml:space="preserve">96843130-7
</t>
  </si>
  <si>
    <t xml:space="preserve">Fundación Reinventarse
</t>
  </si>
  <si>
    <t>65070018-k</t>
  </si>
  <si>
    <t>HUECHURABA</t>
  </si>
  <si>
    <t>EMPRENDEDORES/AS INFORMALES O PERSONAS VULNERABLES PERTENECIENTES AL 80% MAS VULNERABLE</t>
  </si>
  <si>
    <t>LA POBLACIÓN OBJETIVO NO SON PERSONAS QUE ESTÁN PRIVADAS DE LIBERTAD. SON PERSONAS MAYORES DE 18 AÑOS CON ANTECEDENTES PENALES QUE CUMPLEN SU CONDENA EN LIBERTAD DERIVADOS DEL SISTEMA ABIERTO (PILSA) DE GENDARMERIA DE CHILE, CON EDUCACIÓN BÁSICA COMPLETA, DE PREFERENCIA; NOCIONES BÁSICAS DE OPERACIONES MATEMÁTICAS (SUMA, RESTA, MULTIPLICACIÓN, DIVISIÓN);</t>
  </si>
  <si>
    <t>BANCO DE CREDITO E INVERSIONES, COPEC S.A, TRANSPORTE DE COMBUSTIBLES</t>
  </si>
  <si>
    <t>97006000-6, 99520000-7, 79904920-1</t>
  </si>
  <si>
    <t>FUNDACION PATERNITAS</t>
  </si>
  <si>
    <t>72026600-8</t>
  </si>
  <si>
    <t>ESTUDIANTES DE CUARTO AÑO DE ENSEÑANZA MEDIA O DE LICEOS TÉCNICOS PROFESIONALES.</t>
  </si>
  <si>
    <t>03. LUNES - VESPERTINO / 06. MARTES - VESPERTINO / 09. MIÉRCOLES - VESPERTINO / 12. JUEVES - VESPERTINO / 15. VIERNES - VESPERTINO</t>
  </si>
  <si>
    <t>HOMBRES Y MUJERES, ESTUDIANTES DE CUARTO AÑO MEDIO O AGRESADOS DE LA EDUCACIÓN MEDIA, QUE ESTUDIEN EN LICEOS TECNICO PROFESIONALES DE LA COMUNA DE RENCA O RESIDAN EN DICHA COMUNA, CON ESPECIALIDAD EN TEMATICAS ASOCIADAS A LOGISTICA Y QUE TENGAN EDUCACION MEDIA COMPLETA PREFERENTEMENTE Y QUE TENGAN NOCIONES BASICAS DE OPERACIONES MATEMATICAS (SUMA, RESTA, MULTIPLICACIÓN, DIVISION)</t>
  </si>
  <si>
    <t>NESTLE CHILE S.A.</t>
  </si>
  <si>
    <t>90703000-8</t>
  </si>
  <si>
    <t>FUTURO DEL TRABAJO</t>
  </si>
  <si>
    <t>65140022-8</t>
  </si>
  <si>
    <t>TOCOPILLA</t>
  </si>
  <si>
    <t>EMPRENDEDORES HOMBRES Y MUJERES DE 18 AÑOS O MÁS, QUE PERTENECEN AL 80% MÁS VULNERABLE SEGÚN EL REGISTRO SOCIAL DE HOGARES, RESIDAN EN LA COMUNA DE TOCOPILLA Y CUENTEN CON EDUCACIÓN BASICA COMPLETA, DE PREFERENCIA, NOCIONES BASICAS DE OPERACIONES MATEMATICAS (SUMA, RESTA, MULTIPLICACIÓN, DIVISIÓN)</t>
  </si>
  <si>
    <t>SQM INDUSTRIA S.A.</t>
  </si>
  <si>
    <t>79947100-0</t>
  </si>
  <si>
    <t>RUT 69020100-3 MUNICIPALIDAD DE TOCOPILLA, PERSONAS DERIVADAS POR OMIL DE TOCOPILLA, ESPECÍFICAMENTE QUE PERTENECEN AL 80% MAS VULNERABLES</t>
  </si>
  <si>
    <t>69020100-3</t>
  </si>
  <si>
    <t>HOMBRES Y MUJERES DE 18 AÑOS O MAS, QUE PERTENECEN AL 80% MAS VULNERABLES, RESIDEN EN LA COMUNA DE CABRERO Y QUE TENGAN EDUCACIÓN BÁSICA COMPLETA DE PREFERENCIA; NOCIONES BÁSICAS DE OPERACIONES MATEMÁTICAS (SUMA, RESTA, MULTIPLICACIÓN, DIVISIÓN).</t>
  </si>
  <si>
    <t>COLBUN S.A.</t>
  </si>
  <si>
    <t>96505760-9</t>
  </si>
  <si>
    <t>PERSONAS DERIVADAS POR OMIL DE CABRERO, ESPECÍFICAMENTE QUE PERTENECEN AL 80% MAS VULNERABLES</t>
  </si>
  <si>
    <t>DEL MAULE</t>
  </si>
  <si>
    <t>COLBÚN</t>
  </si>
  <si>
    <t>HOMBRES Y MUJERES DE 18 AÑOS O MAS, QUE PERTENECEN AL 80% MAS VULNERABLES, RESIDEN EN LA COMUNA DE COLBUN Y QUE TENGAN EDUCACIÓN BÁSICA COMPLETA DE PREFERENCIA; NOCIONES BÁSICAS DE OPERACIONES MATEMÁTICAS (SUMA, RESTA, MULTIPLICACIÓN, DIVISIÓN).</t>
  </si>
  <si>
    <t>RUT 69130500-7 MUNICIPALIDAD DE COLBÚN. PERSONAS DERIVADAS POR OMIL DE COLBÚN, ESPECÍFICAMENTE QUE PERTENECEN AL 80% MAS VULNERABLES</t>
  </si>
  <si>
    <t>69130500-7</t>
  </si>
  <si>
    <t>MUJERES Y HOMBRES PERTENECIENTES A LA AGRUPACIÓN DE LUGUEROS Y RECOLECTORES  DE LA ORILLA CALETA LO ROJAS  EN LA COMUNA DE CORONEL DE 18 AÑOS O MÁS.   EDUCACIÓN BÁSICA COMPLETA, DE PREFERENCIA; NOCIONES BÁSICAS DE OPERACIONES MATEMÁTICAS (SUMA, RESTA, MULTIPLICACIÓN, DIVISIÓN).</t>
  </si>
  <si>
    <t>MUJERES Y HOMBRES PERTENECIENTES A LA FUNDACIÓN HONRA PERTENECIENTE A SENDA EN LA COMUNA DE CONCEPCION DE 17 AÑOS O MÁS.   EDUCACIÓN BÁSICA COMPLETA, DE PREFERENCIA; NOCIONES BÁSICAS DE OPERACIONES MATEMÁTICAS (SUMA, RESTA, MULTIPLICACIÓN, DIVISIÓN).</t>
  </si>
  <si>
    <t>SERVICIO DE GUARDIA DE SEGURIDAD</t>
  </si>
  <si>
    <t>PF1184</t>
  </si>
  <si>
    <t>GORBEA</t>
  </si>
  <si>
    <t>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t>
  </si>
  <si>
    <t>CERTIFICADO DE APROBACIÓN Y TARJETA DE IDENTIFICACIÓN. CREDENCIAL DE GUARDIA PRIVADO DE SEGURIDAD OS-10 OTORGADA POR LA PREFECTURA DE SEGURIDAD PRIVADA DE CARABINEROS DE CHILE</t>
  </si>
  <si>
    <t>VILLARRICA</t>
  </si>
  <si>
    <t>VILCÚN</t>
  </si>
  <si>
    <t>PURÉN</t>
  </si>
  <si>
    <t>73048900-5</t>
  </si>
  <si>
    <t>BANOTIC</t>
  </si>
  <si>
    <t>CORPORACION DE LA BANCA PARA LA PROMOCION DE LA CAPACITACION</t>
  </si>
  <si>
    <t>MAIPÚ</t>
  </si>
  <si>
    <t xml:space="preserve">MUJERES Y HOMBRES ENTRE 18 Y 35 AÑOS DE EDAD, 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 QUE SE ENCUENTREN DESOCUPADOS Y HABITEN EN LA COMUNA DE MAIPÚ
</t>
  </si>
  <si>
    <t xml:space="preserve">BANCO CHILE
</t>
  </si>
  <si>
    <t xml:space="preserve">97.004.000-5
</t>
  </si>
  <si>
    <t xml:space="preserve">Ilustre Municipalidad de Maipú
</t>
  </si>
  <si>
    <t xml:space="preserve">69.070.900-7
</t>
  </si>
  <si>
    <t>SANTA BÁRBARA</t>
  </si>
  <si>
    <t>HOMBRES Y MUJERES DE 18 AÑOS O MAS, QUE PERTENECEN AL 80% MAS VULNERABLES, RESIDEN EN LA COMUNA DE SANTA BARBARA Y QUE DEBEN CUMPLIR LOS SIGUIENTES REQUISITOS: SIN ANTECEDENTES PENALES, HABER CURSADO LA EDUCACIÓN MEDIA O SU EQUIVALENTE Y LOS DEMÁS REQUISITOS QUE SE EXIJAN EN AQUELLA NORMA.</t>
  </si>
  <si>
    <t>RUT 69170200-6 MUNICIPALIDAD D SANTA BÁRBARA. PERSONAS DERIVADAS POR OMIL DE SANTA BÁRBARA, ESPECÍFICAMENTE QUE PERTENECEN AL 80% MAS VULNERABLES</t>
  </si>
  <si>
    <t>69170200-6</t>
  </si>
  <si>
    <t>LA PINTANA</t>
  </si>
  <si>
    <t>HOMBRES Y MUJERES, ENTRE 18 Y 65 AÑOS, DESOCUPADOS O QUE BUSCAN TRABAJO POR PRIMERA VEZ, QUE ESTÁN DENTRO DEL 80% MÁS VULNERABLE, QUE VIVEN EN LA COMUNA DE LA PINTANA. DE ACUERDO AL ARTÍCULO CUARTO DEL DECRETO 32 DEL 31 DE ENERO 2024. SOLO PODRÁN DESEMPEÑARSE COMO GUARDIA DE
 SEGURIDAD LAS PERSONAS QUE REÚNAN LOS SIGUIENTES REQUISITOS: SER MAYOR DE EDAD, SIN ANTECEDENTES PENALES, HABER
 CURSADO LA EDUCACIÓN MEDIA O SU EQUIVALENTE Y LOS DEMÁS REQUISITOS QUE SE EXIJAN EN AQUELLA NORMA.</t>
  </si>
  <si>
    <t>Ilustre Municipalidad de la Pintana</t>
  </si>
  <si>
    <t>69.253.800-5</t>
  </si>
  <si>
    <t>DESARROLLO DEL TRABAJO COLABORATIVO</t>
  </si>
  <si>
    <t>PF0918</t>
  </si>
  <si>
    <t>SANTIAGO</t>
  </si>
  <si>
    <t>PERSONAS PERTENECIENTES AL 80% DE LA POBLACIÓN VULNERABLE, DE RANGO ETAREO DESDE LOS 18 A 60, HOMBRES Y MUJERES QUE RESIDEN EN LA REGION DE SANTIAGO Y QUE SON USUARIOS DE LA FUNDACIÓN</t>
  </si>
  <si>
    <t>COPEC S.A, TRANSPORTE DE COMBUSTIBLES, HENNES &amp; MAURITZ SPL</t>
  </si>
  <si>
    <t>99520000-7, 79904920-1, 76218187-8</t>
  </si>
  <si>
    <t>AVANZA INCLUSION</t>
  </si>
  <si>
    <t>65077645-3</t>
  </si>
  <si>
    <t>SERVICIO DE CONSERJERÍA</t>
  </si>
  <si>
    <t>PF0808</t>
  </si>
  <si>
    <t xml:space="preserve">MUJERES Y HOMBRES DESOCUPADOS, QUE TENGAN ENTRE LOS 55 A 75 AÑOS, QUE CUENTEN CON CONOCIMIENTOS DE LECTOESCRITURA Y CÁLCULOS MATEMÁTICOS BÁSICOS, PERTENECIENTES AL 80% MÁS VULNERABLE POR EL RSH Y QUE VIVAN EN LA COMUNA DE MAIPÚ. TENER 18 AÑOS DE EDAD CUMPLIDOS; TENER, A LO MENOS, OCTAVO AÑO DE EDUCACIÓN BÁSICA APROBADO, O; EQUIVALENTE; NO
 HABER SIDO CONDENADO NI ESTAR SOMETIDO A PROCESO POR CRIMEN O SIMPLE DELITO; (DE ACUERDO A LA RESOLUCIÓN N° 59
 DEL 30/09/2017 CARABINEROS DE CHILE) </t>
  </si>
  <si>
    <t>CREDENCIAL ESPECIAL DE HABILITACIÓN DE CONSERJES Y MAYORDOMOS DE CONDOMINIOS HABITACIONALES EN MATERIAS DE SEGURIDAD DE CARABINEROS DE CHILE, UNA VEZ RENDIDO EL EXAMEN RESPECTIVO ANTE LA AUTORIDAD FISCALIZADORA EN PROVINCIAS O EN LA SALA DE EXAMEN DIGITAL EN LA REGIÓN METROPOLITANA; (DE ACUERDO A LA RESOLUCIÓN N° 59 DEL 30/09/2017 CARABINEROS DE CHILE).</t>
  </si>
  <si>
    <t>OPERACIÓN DE EXCAVADORA COMPACTA</t>
  </si>
  <si>
    <t>PF0657</t>
  </si>
  <si>
    <t>LLANQUIHUE</t>
  </si>
  <si>
    <t xml:space="preserve">PERSONAS MAYORES DE 18 AÑOS, HOMBRES Y MUJERES, HABITANTE DE LA COMUNA LLANQUIHUE, CON ENSEÑANZA MEDIA COMPLETA. PRINCIPALMENTE EN RIESGO SOCIAL Y DESEMPLEADOS.
</t>
  </si>
  <si>
    <t>LICENCIA CONDUCIR CLASE D.</t>
  </si>
  <si>
    <t xml:space="preserve">Ilustre Municipalidad de Llanquihue
</t>
  </si>
  <si>
    <t xml:space="preserve">69.220.300-3
</t>
  </si>
  <si>
    <t>OPERACIONES DE CARGA FRONTAL</t>
  </si>
  <si>
    <t>PF0795</t>
  </si>
  <si>
    <t>HOMBRES Y MUJERES DE 18 AÑOS O MAS, AGRESADOS DE LA EDUCACIÓN MEDIA, QUE ESTUDIERON EN LICEOS TECNICO PROFESIONALES DE LA COMUNA DE RENCA O RESIDAN EN DICHA COMUNA, CON ESPECIALIDAD EN TEMATICAS ASOCIADAS A LOGISTICA Y QUE TENGAN EDUCACION MEDIA COMPLETA.</t>
  </si>
  <si>
    <t>CURSO ESPECIAL CON SIMULADOR DE INMERSIÓN TOTAL CONDUCENTE A LICENCIA DE CONDUCTOR PROFESIONAL CLASE A-3</t>
  </si>
  <si>
    <t>PF0623</t>
  </si>
  <si>
    <t>CURANILAHUE</t>
  </si>
  <si>
    <t>MUJERES Y HOMBRES PERTENECIENTES A LA COMUNA DE CURANILAHUE CON UNA EDAD MINIMA DE 20 AÑOS DE EDAD; EDUCACIÓN MEDIA COMPLETA, PREFERENTEMENTE ; LICENCIA DE CONDUCTOR CLASE B, CON ANTIGÜEDAD MÍNIMA DE 2 AÑOS Y VIGENTE ; EXAMEN PSICOLÓGICO</t>
  </si>
  <si>
    <t>LICENCIA DE CONDUCIR CLASE A3</t>
  </si>
  <si>
    <t>CURSO CONVENCIONAL CONDUCENTE A LICENCIA DE CONDUCIR CLASE B</t>
  </si>
  <si>
    <t>PF1454</t>
  </si>
  <si>
    <t>DE VALPARAÍSO</t>
  </si>
  <si>
    <t>PUCHUNCAVÍ</t>
  </si>
  <si>
    <t>HOMBRES Y MUJERES DE 18 AÑOS O MAS QUE RESIDEN EN LA COMUNA DE PUCHUNCAVI, PERTENECEN AL 80% MAS VULNERABLE SEGÚN REGISTRO SOCIAL DE HOGARES Y CUENTAN CON EDUCACIÓN BASICA COMPLETA.</t>
  </si>
  <si>
    <t>LICENCIA DE CONDUCIR CLASE B.</t>
  </si>
  <si>
    <t>PUERTO VENTANAS S.A.</t>
  </si>
  <si>
    <t>96602640-5</t>
  </si>
  <si>
    <t>RUT 69060800-6 MUNICIPALIDAD DE PUCHUNCAVÍ. PERSONAS DERIVADAS POR OMIL DE PUCHUNCAVÍ, ESPECÍFICAMENTE QUE PERTENECEN AL 80% MAS VULNERABLES</t>
  </si>
  <si>
    <t>69060800-6</t>
  </si>
  <si>
    <t>MEJILLONES</t>
  </si>
  <si>
    <t>HOMBRES Y MUJERES DE 18 AÑOS O MAS QUE RESIDEN EN LA COMUNA DE MEJILLONES, PERTENECEN AL 80% MAS VULNERABLE SEGÚN REGISTRO SOCIAL DE HOGARES Y CUENTAN CON EDUCACIÓN BASICA COMPLETA.</t>
  </si>
  <si>
    <t>RUT 69020400-2 MUNICIPALIDAD DE MEJILLONES. PERSONAS DERIVADAS POR OMIL DE MEJILLONES Y SUS ALREDEDORES, ESPECÍFICAMENTE QUE PERTENECEN AL 80% MAS VULNERABLES</t>
  </si>
  <si>
    <t>69020400-2</t>
  </si>
  <si>
    <t>HOMBRE Y MUJERES DE 18 AÑOS, ALUMNOS DE CUARTO AÑO MEDIO DE LOS DISTINTOS LICEOS TECNICO PROFESIONALES DE LA CIUDAD DE SANTIAGO QUE SON ADMINISTRADOS POR CORPORACION SOFOFA</t>
  </si>
  <si>
    <t>COPEC S.A, TRANSPORTE DE COMBUSTIBLES, IDEAL S.A.</t>
  </si>
  <si>
    <t>99520000-7, 79904920-1, 82623500-4</t>
  </si>
  <si>
    <t>CORPORACION DE CAPACITACION Y EMPLEO SOFOFA (LICEOS)</t>
  </si>
  <si>
    <t>COLLIPULLI</t>
  </si>
  <si>
    <t>HOMBRES Y MUJERES MAYORES DE 18 AÑOS PERTENECIENTES AL 80% MÁS VULNERABLES, CORRESPINDIENTES A COLLIPULLI</t>
  </si>
  <si>
    <t>CMPC PULP SPA</t>
  </si>
  <si>
    <t>96532330-9</t>
  </si>
  <si>
    <t>RUT 69180500-K MUNICIPALIDAD COLLIPULLI, PERSONAS DERIVADAS POR OMIL DE COLLIPULLI Y ALREDEDORES, ESPECÍFICAMENTE QUE PERTENECEN AL 80% MAS VULNERABLES</t>
  </si>
  <si>
    <t>69180500-K</t>
  </si>
  <si>
    <t>HOMBRES Y MUEJERES MAYORES DE 18 AÑOS PERTENECIENTES AL 80% MÁS VULNERABLES, CORRESPONDIENTES A COLLIPULLI</t>
  </si>
  <si>
    <t>HOMBRES Y MUJERES MAYORES DE 18 AÑOS PERTENECIENTES AL 80% MÁS VULNERABLES, CORRESPINDIENTES A RENAICO</t>
  </si>
  <si>
    <t>PERSONAS DERIVADAS POR OMIL DE RENAICO Y ALREDEDORES, ESPECÍFICAMENTE QUE PERTENECEN AL 80% MAS VULNERABLES</t>
  </si>
  <si>
    <t>69180400-3</t>
  </si>
  <si>
    <t>MULCHÉN</t>
  </si>
  <si>
    <t>HOMBRES Y MUJERES DE 18 AÑOS O MAS, QUE PERTENECEN AL 80% MAS VULNERABLES, RESIDEN EN LA COMUNA DE MULCHEN Y TENER EDUCACIÓN BÁSICA COMPLETA</t>
  </si>
  <si>
    <t>RUT 69170500-5 MUNICIPALIDAD DE MULCHÉN. PERSONAS DERIVADAS POR OMIL DE MULCHÉN, ESPECÍFICAMENTE QUE PERTENECEN AL 80% MAS VULNERABLES</t>
  </si>
  <si>
    <t>69170500-5</t>
  </si>
  <si>
    <t>HOMBRES Y MUJERES DE 18 AÑOS O MAS, QUE PERTENECEN AL 80% MAS VULNERABLES, RESIDEN EN LA COMUNA DE PUERTO MONTT Y TENER EDUCACIÓN BÁSICA COMPLETA</t>
  </si>
  <si>
    <t>RUT 69220100-0 MUNICIPALIDAD DE PUERTO MONTT. PERSONAS DERIVADAS POR OMIL DE PUERTO MONTT, ESPECÍFICAMENTE QUE PERTENECEN AL 80% MAS VULNERABLES.</t>
  </si>
  <si>
    <t>69220100-0</t>
  </si>
  <si>
    <t>TALTAL</t>
  </si>
  <si>
    <t>HOMBRES Y MUJERES DE 18 AÑOS O MAS, QUE PERTENECEN AL 80% MAS VULNERABLES, RESIDEN EN LA COMUNA DE TAL TAL Y TENER EDUCACIÓN BÁSICA COMPLETA</t>
  </si>
  <si>
    <t>PERSONAS DERIVADAS RUT MUNICIPALIDAD DE TALTAL 69020500-9. PERSONAS DERIVADAS POR OMIL DE TALTAL ESPECÍFICAMENTE QUE PERTENECEN AL 80% MAS VULNERABLES</t>
  </si>
  <si>
    <t>69020500-9</t>
  </si>
  <si>
    <t>HOMBRES Y MUJERES MAYORES DE 18 AÑOS, CESANTES O QUE BUSCA TRABAJO POR PRIMERA VEZ, CON EDUCACIÓN BÁSICA COMPLETA, HABITANTES DE LA COMUNA DE CORONEL</t>
  </si>
  <si>
    <t>CEMENTO POLPAICO S.A., ARIDOS ACONCAGUA S.A, COACTIVA SPA, INDUSTRIAL Y MINERA LOS ESTEROS DE MARGA MARGA LTDA.</t>
  </si>
  <si>
    <t>91337000-7, 76414510-0, 77454381-3, 96720190-1</t>
  </si>
  <si>
    <t>RUT 69151200-2 MUNICIPALIDAD DE CORONEL. PERSONAS CESANTES, DESOCUPADAS O QUE BUSCAN TRABAJO POR PRIMERA VEZ, DERIVADAS POR OMIL DE LA COMUNA DE CORONEL.</t>
  </si>
  <si>
    <t>69151200-2</t>
  </si>
  <si>
    <t>MUJERES MAYORES DE 18 AÑOS, DE LA COMUNA DE LLANQUIHUE, CON ENSEÑANZA MEDIA COMPLETA, QUE SE ENCUENTRAN DESEMPLEADAS Y QUE SE EXPONEN A RIESGO SOCIAL.</t>
  </si>
  <si>
    <t xml:space="preserve">DAMAS O VARONES DE 35 A 50 AÑOS, E. MEDIA COMPLETA,  CESANTES QUE CUENTEN  CON UN FINIQUITO DE MÁXIMO 3 MESES DE ANTIGUEDAD, REGISTRO SOCIAL DE HOGARES  HASTA EL 80% DE VULNERABILIDAD RESIDENTES DE TALCAHUANO  
</t>
  </si>
  <si>
    <t xml:space="preserve">Ilustre Municipalidad de Talcahuano
</t>
  </si>
  <si>
    <t xml:space="preserve">69.150.800-5
</t>
  </si>
  <si>
    <t>PERSONAS MAYORES DE 18 AÑOS, QUE SE ENCUENTREN DENTRO DE 80% DE LA POBLACIÓN VULNERABLE DE ACUERDO AL REGISTRO SOCIAL DE HOGARES, CON EDUCACIÓN MEDIA PREFERENTEMENTE QUE RESIDAN EN LA COMUNA DE CABRERO Y SUS ALREDEDORES</t>
  </si>
  <si>
    <t>RUT 69151000-K</t>
  </si>
  <si>
    <t>APRESTO LABORAL PARA EL TRABAJO</t>
  </si>
  <si>
    <t>PF0916</t>
  </si>
  <si>
    <t>DE COQUIMBO</t>
  </si>
  <si>
    <t>SALAMANCA</t>
  </si>
  <si>
    <t>03. LUNES - VESPERTINO / 06. MARTES - VESPERTINO / 09. MIÉRCOLES - VESPERTINO / 12. JUEVES - VESPERTINO</t>
  </si>
  <si>
    <t>HOMBRE Y MUJERES DE 18 AÑOS O MAS, CON EDUCACION BASICA COMPLETA, PERTENECIENTES AL 80% DE LA POBLACION MAS VULNERABLE.</t>
  </si>
  <si>
    <t xml:space="preserve">MINERA PELAMBRES
</t>
  </si>
  <si>
    <t xml:space="preserve">96790240-3
</t>
  </si>
  <si>
    <t xml:space="preserve">FUNDACIÓN MINERA LOS PELAMBRES
</t>
  </si>
  <si>
    <t>65214530-2</t>
  </si>
  <si>
    <t xml:space="preserve">MUJERES Y HOMBRES, MAYORES DE 18 AÑOS, EDUCACIÓN BÁSICA COMPLETA Y QUE PERTENEZCAN AL 80% SEGÚN REGISTRO SOCIAL DE HOGARES.
</t>
  </si>
  <si>
    <t xml:space="preserve">65214530-2
</t>
  </si>
  <si>
    <t>OPERACIÓN DE GRÚA HORQUILLA</t>
  </si>
  <si>
    <t>PF1257</t>
  </si>
  <si>
    <t>PITRUFQUÉN</t>
  </si>
  <si>
    <t>EDUCACIÓN MEDIA COMPLETA, PREFERENTEMENTE</t>
  </si>
  <si>
    <t>LICENCIA DE CONDUCIR CLASE D</t>
  </si>
  <si>
    <t>DE ARICA Y PARINACOTA</t>
  </si>
  <si>
    <t>ARICA</t>
  </si>
  <si>
    <t>MUJERES DE 18 AÑOS O MÁS, QUE CUENTEN CON ENSEÑANZA MEDIA COMPLETA PREFERENTEMENTE Y RESIDAN EN LA REGIÓN DE ARICA Y PARINACOTA.</t>
  </si>
  <si>
    <t>PERSONAS DE 18 AÑOS  A MAS ,QUE CUENTEN CON ENSEÑANZA MEDIA COMPLETA  PREFERENTEMENTE , QUE RESIDAN EN LA REGIÓN DE ARICA Y PARINACOTA.</t>
  </si>
  <si>
    <t xml:space="preserve">PERSONAS DE 18 AÑOS  A MAS QUE CUENTEN CON ENSEÑANZA MEDIA COMPLETA PREFERENTEMENTE, QUE RESIDAN EN LA REGIÓN DE ARICA Y PARINACOTA.
</t>
  </si>
  <si>
    <t>OPERACIÓN DE EXCAVADORA</t>
  </si>
  <si>
    <t>PF0674</t>
  </si>
  <si>
    <t>PERSONAS DE 18 AÑOS A MAS QUE CUENTEN CON ENSEÑANZA MEDIA COMPLETA PREFERENTEMENTE, QUE RESIDAN EN LA REGIÓN DE ARICA Y PARINACOTA.</t>
  </si>
  <si>
    <t>71566400-3</t>
  </si>
  <si>
    <t xml:space="preserve">PROMAULE
</t>
  </si>
  <si>
    <t xml:space="preserve">CORPORACION DE CAPACITACION PROMAULE
</t>
  </si>
  <si>
    <t>SAN BERNARDO</t>
  </si>
  <si>
    <t>MUJERES U HOMBRES ENTRE 18 Y 65 AÑOS DE LA COMUNA DE SAN BERNARDO QUE POSEAN ENSEÑANZA MEDIA COMPLETA Y QUE NO SE ENCUENTREN TRABAJANDO.</t>
  </si>
  <si>
    <t>LICENCIA DE CONDUCIR CLASE D.</t>
  </si>
  <si>
    <t>PF ALIMENTOS</t>
  </si>
  <si>
    <t>91004000-6</t>
  </si>
  <si>
    <t>Municipalidad de San Bernardo</t>
  </si>
  <si>
    <t xml:space="preserve"> 69072700-5</t>
  </si>
  <si>
    <t>TALCA</t>
  </si>
  <si>
    <t xml:space="preserve">MUJERES U HOMBRES DE LA COMUNA DE TALCA, PERTENECIENTES A LAS JUNTAS DE VECINOS DEL SECTOR 3, ENTRE 18 Y 65 AÑOS QUE POSEAN ENSEÑANZA MEDIA COMPLETA Y QUE NO SE ENCUENTREN TRABAJANDO.
</t>
  </si>
  <si>
    <t>PF Alimentos</t>
  </si>
  <si>
    <t>Municipalidad de Talca</t>
  </si>
  <si>
    <t>69110400-1</t>
  </si>
  <si>
    <t>HOMBRES Y MUJERES DE 18 AÑOS O MAS, QUE PERTENECEN AL 80% MAS VULNERABLES, RESIDEN EN LA COMUNA DE CORONEL Y QUE CUENTAN CON EDUCACIÓN MEDIA COMPLETA, PREFERENTEMENTE</t>
  </si>
  <si>
    <t>RUT 69151200-2 MUNICIPALIDAD DE CORONEL. PERSONAS DERIVADAS POR OMIL DE CORONEL, ESPECÍFICAMENTE QUE PERTENECEN AL 80% MAS VULNERABLES</t>
  </si>
  <si>
    <t xml:space="preserve">PERSONAS MAYORES DE 18 AÑOS, CON ENSEÑANZA MEDIA COMPLETA, HABITANTES DE LA COMUNA DE LLANQUIHUE, HOMBRES Y MUJERES, PRINCIPALMENTE EN RIESGO SOCIAL Y DESEMPLEADOS.
</t>
  </si>
  <si>
    <t xml:space="preserve">DAMAS O VARONES DE 20 A 55 AÑOS, ENSEÑANZA MEDIA COMPLETA, CESANTES,  REGISTRO SOCIAL DE HOGARES  HASTA EL 80% DE VULNERABILIDAD RESIDENTES DE TALCAHUANO 
</t>
  </si>
  <si>
    <t>QUILPUÉ</t>
  </si>
  <si>
    <t>HOMBRES Y MUJERES DE 18 AÑOS O MAS PERTENECIENTES AL 80% MAS VULNERABLE, CON EDUCACION MEDIA COMPLETA PREFERENTEMENTE QUE RESIDAN EN LA COMUNA DE QUILPUÉ Y SUS AL REDERDORES</t>
  </si>
  <si>
    <t xml:space="preserve">99520000-7, 79904920-1, 76218187-8
</t>
  </si>
  <si>
    <t xml:space="preserve">AVANZA INCLUSION
</t>
  </si>
  <si>
    <t xml:space="preserve">65077645-3
</t>
  </si>
  <si>
    <t>LA CRUZ</t>
  </si>
  <si>
    <t xml:space="preserve">HOMBRE Y MUJERES  DE 18 AÑOS O MÁS PERTENECIENTES AL 80% DE LA POBLACIÓN MÁS VULNERABLE, SEGÚN REGISTRO SOCIAL DE HOGARES. EDUCACIÓN BÁSICA PREFERENTEMENTE.
</t>
  </si>
  <si>
    <t xml:space="preserve">ANGLO AMERICAN CHILE LTDA.
</t>
  </si>
  <si>
    <t xml:space="preserve">77905330-K
</t>
  </si>
  <si>
    <t xml:space="preserve"> FEDERACION DE TRABAJADORES CONTRATISTAS ANGLO AMERICAN 
</t>
  </si>
  <si>
    <t xml:space="preserve">65886170-0
</t>
  </si>
  <si>
    <t xml:space="preserve">HOMBRE Y MUJERES DE 18 AÑOS O MÁS PERTENECIENTES AL 80% DE LA POBLACIÓN MÁS VULNERABLE, SEGÚN REGISTRO SOCIAL DE HOGARES. EDUCACIÓN MEDIA COMPLETA, PREFERENTEMENTE.
</t>
  </si>
  <si>
    <t>65886170-0</t>
  </si>
  <si>
    <t>COLINA</t>
  </si>
  <si>
    <t xml:space="preserve">HOMBRE Y MUJERES DE  18 AÑOS O MÁS PERTENECIENTES AL 80% DE LA POBLACIÓN MÁS VULNERABLE, SEGÚN REGISTRO SOCIAL DE HOGARES. EDUCACIÓN MEDIA COMPLETA, PREFERENTEMENTE.
</t>
  </si>
  <si>
    <t>DE ÑUBLE</t>
  </si>
  <si>
    <t>COIHUECO</t>
  </si>
  <si>
    <t>HOMBRES Y MUJERES MAYORES DE 18 AÑOS DE LA COMUNA DE COIHUECO, CON REGISTRO SOCIAL DE HOGARES MENOR A 80 %, SIN TRABAJO REMUNERADO FORMAL Y PARTICIPANTES DEL PROGRAMA SEGURIDAD Y OPORTUNIDADES DEL MINISTERIO DE DESARROLLO SOCIAL Y FAMILIA REGIÓN DE ÑUBLE,  LAS PARTICIPANTES DEBERÁN CONTAR CON EDUCACIÓN MEDIA COMPLETA PREFERENTEMENTE, CON ESTE CURSO LOS PARTICIPANTES PODRÁN OPERAR GRÚA HORQUILLA TRADICIONAL O ELÉCTRICA PARA EL TRASLADO DE PRODUCTOS LOGÍSTICOS DE ACUERDO CON LOS PROTOCOLAS ESTABLECIDOS Y NORMATIVAS ASOCIADAS, AL TÉRMINO DEL CURSO OBTENDRÁN INSTRUMENTO HABILITANTE (LICENCIA CLASE D).</t>
  </si>
  <si>
    <t>CURSO CONVENCIONAL CONDUCENTE A LICENCIA DE CONDUCTOR PROFESIONAL CLASE A-2</t>
  </si>
  <si>
    <t>PF0624</t>
  </si>
  <si>
    <t>LOS ANDES</t>
  </si>
  <si>
    <t xml:space="preserve"> HOMBRES Y MUJERES DE 20 AÑOS O MAS, QUE PERTENECEN AL 80% MAS VULNERABLES, RESIDEN EN LA COMUNA DE LOS ANDES Y TENER MÍNIMO 20 AÑOS DE EDAD; EDUCACIÓN MEDIA COMPLETA, PREFERENTEMENTE ; LICENCIA DE CONDUCTOR CLASE B, CON ANTIGÜEDAD MÍNIMA DE 2 AÑOS Y VIGENTE ; EXAMEN PSICOLÓGICO RECONOCIDO PARA EL EFECTO, APROBADO</t>
  </si>
  <si>
    <t>LICENCIA DE CONDUCTOR PROFESIONAL CLASE A-2.</t>
  </si>
  <si>
    <t>RUT 69051100-2 MUNICIPALIDAD DE LOS ANDES. PERSONAS DERIVADAS POR OMIL DE LOS ANDES, ESPECÍFICAMENTE QUE PERTENECEN AL 80% MAS VULNERABLES</t>
  </si>
  <si>
    <t>69051100-2</t>
  </si>
  <si>
    <t>CHILLAN</t>
  </si>
  <si>
    <t>HOMBRES Y MUJERES MAYORES DE 20 AÑOS DE LA COMUNA DE CHILLAN, CON REGISTRO SOCIAL DE HOGARES MENOR A 80 %, SIN TRABAJO REMUNERADO FORMAL, Y CON LICENCIA CLASE B CON ANTIGUEDAD MAYOR A 2 AÑOS,  LOS PARTICIPANTES DEBERÁN ADEMÁS CONTAR CON EDUCACIÓN MEDIA COMPLETA PREFERENTEMENTE Y EXAMEN PSICOLÓGICO APROBADO CON ESTE CURSO LOS PARTICIPANTES PODRÁN CONDUCIR VEHÍCULOS DE PASAJEROS VINCULADOS AL PROCESO DE TRANSPORTE DE PASAJEROS, AL TÉRMINO DEL CURSO OBTENDRÁN INSTRUMENTO HABILITANTE (LICENCIA CLASE A-3 PROFESIONAL), MEJORANDO CON ESTO SU TRABAJO DEPENDIENTE Y CUMPLIR CON LA NORMATIVO DE LA NUEVA LEY UBER</t>
  </si>
  <si>
    <t>LICENCIA DE CONDUCTOR PROFESIONAL CLASE A-3.</t>
  </si>
  <si>
    <t>OPERARIO DE ARTEFACTOS DE GAS</t>
  </si>
  <si>
    <t>PF0587</t>
  </si>
  <si>
    <t>PEMUCO</t>
  </si>
  <si>
    <t>HOMBRES Y MUJERES MAYORES DE 18 AÑOS CON REGISTRO SOCIAL DE HOGARES MENOR A 80 %, SIN TRABAJO REMUNERADO, PERTENECIENTES AL PROGRAMA DE SEGURIDAD Y OPORTUNIDADES DEL MINISTERIO DE DESARROLLO SOCIAL Y FAMILIA, CON EDUCACIÓN MEDIA COMPLETA CIENTÍFICO HUMANISTA O ALUMNOS/AS DE LICEOS DE EDUCACIÓN TÉCNICO PROFESIONAL EGRESADOS O  CURSANDO EL ÚLTIMO AÑO DE LA ESPECIALIDAD DE INSTALACIONES SANITARIAS ACREDITABLE, UNA VEZ TERMINADO EL CURSO, LOS OPERARIOS A ARTEFACTOS A GAS PODRÁN INSTALAR, MANTENER Y/O CONVERTIR ARTEFACTOS DE GAS Y REDES DE GAS EN INSTALACIONES INTERIORES DE BAJA PRESIÓN, CUYA POTENCIA TOTAL INSTALADA SEA IGUAL O SUPERIOR A 60 KW Y CON EL MÓDULO TRANSVERSAL DE TÉCNICAS DE EMPRENDIMIENTO Y LICENCIA EMITIDA SEC DE INSTALADOR DE GAS CLASE A-3, LE PERMITIRÁ GENERAR UN EMPRENDIENDO EN EL RUBRO APRENDIDO Y DESARROLLAR TRABAJOS PARTICULARES CUMPLIENDO LA NORMATIVA VIGENTE Y AUMENTANDO EL INGRESO DEL GRUPO FAMILIAR.</t>
  </si>
  <si>
    <t>LICENCIA DE INSTALADOR DE GAS, CLASE 3, EMITIDA POR EL SEC.</t>
  </si>
  <si>
    <t>MANTENIMIENTO DE INSTALACIONES ELÉCTRICAS EN LA INDUSTRIA METALÚRGICA METALMECÁNICA</t>
  </si>
  <si>
    <t>PF0506</t>
  </si>
  <si>
    <t>PUERTO VARAS</t>
  </si>
  <si>
    <t xml:space="preserve">MUJERES Y HOMBRES  PERTENECIENTES AL 80 % MÁS  VULNERABLE DE ACUERDO AL RSH,  ENTRE 18 Y 65 AÑOS DE EDAD, QUE CUENTEN CON EDUCACIÓN MEDIA COMPLETA, LICENCIA DE INSTALADOR ELÉCTRICO SEC CLASE A O B OBTENIDA DE ACUERDO A LOS REQUISITOS ESTABLECIDOS POR LA SEC EN DS 92/1983. PERSONAS QUE SERÁN DERIVADAS POR LA OMIL DE PUERTO VARAS Y QUE REQUIEREN CAPACITARSE EN "MANTENIMIENTO DE INSTALACIONES ELÉCTRICAS EN LA INDUSTRIA METALÚRGICA METALMECÁNICA ", EN BENEFICIO DE GENERAR INGRESOS PARA SUS FAMILIAS. </t>
  </si>
  <si>
    <t>PROCESO DE FABRICACIÓN Y MONTAJE DE ESTRUCTURAS METÁLICAS</t>
  </si>
  <si>
    <t>PF1254</t>
  </si>
  <si>
    <t xml:space="preserve">MUJERES Y HOMBRES  PERTENECIENTES AL 80 % MÁS  VULNERABLE DE ACUERDO AL RSH,  ENTRE 18 Y 65 AÑOS DE EDAD, QUE CUENTEN CON EDUCACION MEDIA COMPLETA. PERSONAS QUE SERÁN DERIVADAS POR LA OMIL DE LLANQUIHUE QUE REQUIEREN CAPACITARSE EN "PROCESO DE FABRICACIÓN Y MONTAJE DE ESTRUCTURAS METÁLICAS", EN BENEFICIO DE GENERAR INGRESOS PARA SUS FAMILIAS. </t>
  </si>
  <si>
    <t>INSTALACIÓN Y MANTENIMIENTO DE SISTEMAS SOLARES FOTOVOLTAICOS</t>
  </si>
  <si>
    <t>PF1188</t>
  </si>
  <si>
    <t xml:space="preserve">MUJERES Y HOMBRES  PERTENECIENTES AL 80 % MÁS  VULNERABLE DE ACUERDO AL RSH,  ENTRE 18 Y 65 AÑOS DE EDAD, QUE CUENTEN CON EDUCACIÓN MEDIA COMPLETA Y CERTIFICACIÓN COMO INSTALADOR ELÉCTRICO AUTORIZADO POR LA SEC CLASE A,B,C O D. PERSONAS QUE SERÁN DERIVADAS POR LA OMIL DE CONCEPCIÓN  Y QUE REQUIEREN CAPACITARSE EN "INSTALACIÓN Y MANTENIMIENTO DE SISTEMAS SOLARES FOTOVOLTAICOS", EN BENEFICIO DE GENERAR INGRESOS PARA SUS FAMILIAS. </t>
  </si>
  <si>
    <t>ESTACIÓN CENTRAL</t>
  </si>
  <si>
    <t xml:space="preserve">MUJERES Y HOMBRES  PERTENECIENTES AL 80 % MÁS  VULNERABLE DE ACUERDO AL RSH,  ENTRE 18 Y 65 AÑOS DE EDAD, QUE CUENTEN CON EDUCACIÓN MEDIA COMPLETA Y CERTIFICACIÓN COMO INSTALADOR ELECTRICO AUTORIZADO POR LA SEC CLASE A,B,C O D. PERSONAS QUE SERÁN DERIVADAS POR LA OMIL DE ESTACIÓN CENTRAL  Y QUE REQUIEREN CAPACITARSE EN "INSTALACIÓN Y MANTENIMIENTO DE SISTEMAS SOLARES FOTOVOLTAIC OS", EN BENEFICIO DE GENERAR INGRESOS PARA SUS FAMILIAS. </t>
  </si>
  <si>
    <t>ASISTENTE DE LOGÍSTICA OPERATIVA</t>
  </si>
  <si>
    <t>PF0673</t>
  </si>
  <si>
    <t>DEL LIBERTADOR B. O'HIGGINS</t>
  </si>
  <si>
    <t>RANCAGUA</t>
  </si>
  <si>
    <t xml:space="preserve">MUJERES Y HOMBRES  PERTENECIENTES AL 80 % MÁS  VULNERABLE DE ACUERDO AL RSH,  ENTRE 18 Y 65 AÑOS DE EDAD, QUE CUENTEN CON EDUCACION BÁSICA COMPLETA, PREFERENTEMENTE. PERSONAS QUE SERÁN DERIVADAS POR LA OMIL DE RANCAGUA Y QUE REQUIEREN CAPACITARSE EN "ASISTENTE DE LOGÍSTICA OPERATIVA",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</si>
  <si>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MAIPÚ Y QUE REQUIEREN CAPACITARSE EN "ASISTENTE DE LOGÍSTICA OPERATIVA",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</si>
  <si>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HUECHURABA Y QUE REQUIEREN CAPACITARSE EN "ASISTENTE DE LOGÍSTICA OPERATIVA", EN BENEFICIO DE GENERAR INGRESOS PARA SUS FAMILIAS. </t>
  </si>
  <si>
    <t>ACTIVIDADES AUXILIARES DE BODEGA</t>
  </si>
  <si>
    <t>PF0579</t>
  </si>
  <si>
    <t xml:space="preserve">MUJERES Y HOMBRES  PERTENECIENTES AL 80 % MÁS  VULNERABLE DE ACUERDO AL RSH,  ENTRE 18 Y 65 AÑOS DE EDAD, QUE CUENTEN CON EDUCACION BÁSICA COMPLETA,  PREFERENTEMENTE. PERSONAS QUE SERÁN DERIVADAS POR LA OMIL DE TALCAHUANO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</si>
  <si>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RENCA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</si>
  <si>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MAIPÚ QUE REQUIEREN CAPACITARSE EN "ACTIVIDADES AUXILIARES DE BODEGA", EN BENEFICIO DE GENERAR INGRESOS PARA SUS FAMILIAS. </t>
  </si>
  <si>
    <t xml:space="preserve">MUJERES Y HOMBRES  PERTENECIENTES AL 80 % MÁS  VULNERABLE DE ACUERDO AL RSH,  ENTRE 18 Y 65 AÑOS DE EDAD, QUE CUENTEN CON EDUCACION BÁSICA COMPLETA,  PREFERENTEMENTE. PERSONAS QUE SERÁN DERIVADAS POR LA OMIL DE ESTACIÓN CENTRAL QUE REQUIEREN CAPACITARSE EN "ACTIVIDADES AUXILIARES DE BODEGA", EN BENEFICIO DE GENERAR INGRESOS PARA SUS FAMILIAS. </t>
  </si>
  <si>
    <t>CHOLCHOL</t>
  </si>
  <si>
    <t>EDUCACIÓN BÁSICA COMPLETA, PREFERENTEMENTE; NIVEL DE MANEJO COMPUTACIONAL BÁSICO (O NIVEL USUARIO),
PREFERENTEMENTE.</t>
  </si>
  <si>
    <t>GALVARINO</t>
  </si>
  <si>
    <t>SERVICIOS DE INSTALACIÓN Y MANTENIMIENTO DE ARTEFACTOS DE CALEFACCIÓN A PELLET</t>
  </si>
  <si>
    <t>PF1409</t>
  </si>
  <si>
    <t>PADRE LAS CASAS</t>
  </si>
  <si>
    <t>MUJERES DERIVADAS POR SENAMEG O PRODEMU</t>
  </si>
  <si>
    <t>EDUCACIÓN MEDIA COMPLETA, PREFERENTEMENTE Y DERIVADAS POR PRODEMU ARAUCANIA</t>
  </si>
  <si>
    <t>TOLTÉN</t>
  </si>
  <si>
    <t>CARAHUE</t>
  </si>
  <si>
    <t>LONQUIMAY</t>
  </si>
  <si>
    <t>LABORES DE CARPINTERÍA DE TERMINACIONES AVANZADAS</t>
  </si>
  <si>
    <t>PF1567</t>
  </si>
  <si>
    <t>SAAVEDRA</t>
  </si>
  <si>
    <t>LOS SAUCES</t>
  </si>
  <si>
    <t>CURACAUTÍN</t>
  </si>
  <si>
    <t>LABORES DE INSTALACIONES SANITARIAS</t>
  </si>
  <si>
    <t>PF1575</t>
  </si>
  <si>
    <t>CURARREHUE</t>
  </si>
  <si>
    <t>EDUCACIÓN MEDIA COMPLETA, PREFERENTEMENTE. Y HABER CURSADO EL CURSO DE “LABORES DE SOPORTE EN INSTALACIONES
SANITARIAS” O EXPERIENCIA DE DOS AÑOS COMO “AYUDANTE INSTALACIONES SANITARIAS”, DEMOSTRABLE.</t>
  </si>
  <si>
    <t>PERQUENCO</t>
  </si>
  <si>
    <t>LUMACO</t>
  </si>
  <si>
    <t>FORMULACIÓN DE PROYECTOS DE MICROEMPRENDIMIENTO</t>
  </si>
  <si>
    <t>PF0727</t>
  </si>
  <si>
    <t>MUJERES Y HOMBRES EMPRENDEDORES ENTRE 18 A 70 AÑOS, QUE POSEAN RSH HASTA EL 80% DE VULNERABILIDAD, QUE CUENTEN CON ENSEÑANZA MEDIA COMPLETA Y HABITEN EN LA COMUNA DE MAIPÚ</t>
  </si>
  <si>
    <t>HABILIDADES DIGITALES PARA EL TRABAJO</t>
  </si>
  <si>
    <t>PF1182</t>
  </si>
  <si>
    <t>HOMBRES Y MUJERES MAYORES DE 18 AÑOS, CESANTES O QUE BUSCA TRABAJO POR PRIMERA VEZ, PREFERENTEMENTE CON EDUCACIÓN BÁSICA COMPLETA, HABITANTES DE LA COMUNA DE MEJILLONES</t>
  </si>
  <si>
    <t>RUT 69020400-2 MUNICIPALIDAD DE MEJILLONES. PERSONAS CESANTES, DESOCUPADAS O QUE BUSCAN TRABAJO POR PRIMERA VEZ, DERIVADAS POR OMIL DE LA COMUNA DE MEJILLONES.</t>
  </si>
  <si>
    <t>HABILIDADES Y HERRAMIENTAS PARA EL EMPRENDIMIENTO</t>
  </si>
  <si>
    <t>PF0911</t>
  </si>
  <si>
    <t>MARCHIHUE</t>
  </si>
  <si>
    <t>HOMBRES Y MUJERES DE 18 AÑOS O MAS, QUE PERTENECEN AL 80% MAS VULNERABLES, RESIDEN EN LA COMUNA DE MARCHIGUE Y TENER EDUCACIÓN BÁSICA COMPLETA</t>
  </si>
  <si>
    <t>RUT 69091300-3 MUNICIPALIDAD DE MARCHIGÜE. PERSONAS DERIVADAS POR OMIL DE MARCHIGÜE, ESPECÍFICAMENTE QUE PERTENECEN AL 80% MAS VULNERABLES</t>
  </si>
  <si>
    <t>69091300-3</t>
  </si>
  <si>
    <t>HERRAMIENTAS BÁSICAS DE COMUNICACIÓN EN INGLÉS</t>
  </si>
  <si>
    <t>PF0728</t>
  </si>
  <si>
    <t>ILLAPEL</t>
  </si>
  <si>
    <t>HOMBRES Y MUJERES MAYORES DE 18 AÑOS, CESANTES O QUE BUSCA TRABAJO POR PRIMERA VEZ, CON EDUCACIÓN BÁSICA COMPLETA, HABITANTES DE LA COMUNA DE ILLAPEL</t>
  </si>
  <si>
    <t>RUT 69041200-4 MUNICIPALIDAD DE ILLAPEL. PERSONAS CESANTES, DESOCUPADAS O QUE BUSCAN TRABAJO POR PRIMERA VEZ, DERIVADAS POR OMIL DE LA COMUNA DE ILLAPEL.</t>
  </si>
  <si>
    <t>69041200-4</t>
  </si>
  <si>
    <t>HERRAMIENTAS COMPUTACIONALES BÁSICAS</t>
  </si>
  <si>
    <t>PF0729</t>
  </si>
  <si>
    <t>MUJERES Y HOMBRES QUE SEAN EMPRENDEDORES, QUE TENGAN ENSEÑANZA MEDIA COMPLETA, QUE TENGAN ENTRE LOS 25 A 70 AÑOS, QUE CUENTEN CON CONOCIMIENTOS DE LECTOESCRITURA Y CÁLCULOS MATEMÁTICOS BÁSICOS Y QUE VIVAN EN LA COMUNA DE MAIPÚ.</t>
  </si>
  <si>
    <t>CALAMA</t>
  </si>
  <si>
    <t>HOMBRES Y MUJERES MAYORES DE 18 AÑOS, CESANTES O QUE BUSCA TRABAJO POR PRIMERA VEZ, PREFERENTEMENTE CON EDUCACIÓN MEDIA COMPLETA PREFERENTEMENTE, HABITANTES DE LA COMUNA DE CALAMA.</t>
  </si>
  <si>
    <t>PERSONAS CESANTES, DESOCUPADAS O QUE BUSCAN TRABAJO POR PRIMERA VEZ, DERIVADAS POR OMIL DE LA COMUNA DE CALAMA.</t>
  </si>
  <si>
    <t>69.020.200-K</t>
  </si>
  <si>
    <t>RECOLETA</t>
  </si>
  <si>
    <t>TRABAJADORES POR CUENTA PROPIA CON RENTA INFERIOR A 3 INGRESOS MENSUALES</t>
  </si>
  <si>
    <t>ADULTOS MAYORES DE 18 AÑOS, EMPLEADOS Y/O DESEMPLEADOS, HOMBRES Y MUJERES, CHILENOS Y EXTRANJEROS, QUE RESIDAN EN LA REGION METROPOLITANA Y QUE CUENTEN CON EDUCACIÓN MEDIA COMPLETA</t>
  </si>
  <si>
    <t>BANCO BICE</t>
  </si>
  <si>
    <t>97080000-k</t>
  </si>
  <si>
    <t>SOCIEDAD DE INSTRUCCIÓN PRIMARIA DE SANTIAGO</t>
  </si>
  <si>
    <t>82648400-4</t>
  </si>
  <si>
    <t>APRESTO LABORAL COMPLEMENTARIO</t>
  </si>
  <si>
    <t>PF0929</t>
  </si>
  <si>
    <t>TARAPACÁ</t>
  </si>
  <si>
    <t>IQUIQUE</t>
  </si>
  <si>
    <t>PERSONAS DE 18 AÑOS O MÁS, EN SITUACIÓN DE DISCAPACIDAD.</t>
  </si>
  <si>
    <t>01. LUNES - MAÑANA / 04. MARTES - MAÑANA / 07. MIÉRCOLES - MAÑANA</t>
  </si>
  <si>
    <t xml:space="preserve">1. PERSONAS, HOMBRE Y MUJERES,  EN SITUACIÓN DE DISCAPACIDAD FISICA ENTRE 18 Y 60 AÑOS, CON ESTUDIOS DE ENSEÑANZA BÁSICA COMPLETA, MEDIA INCOMPLETA Y COMPLETA, USUARIOS O EX USUARIOS DE TELETON, RESIDENTES EN LA REGIÓN DE TARAPACÁ, ESPECÍFICAMENTE EN LA COMUNA DE IQUIQUE, QUE SE ENCUENTRAN DESOCUPADOS, CESANTES O REALIZAN UNA ACTIVIDAD EN EL MERCADO INFORMAL QUE LES REPORTA ESCASOS INGRESOS, QUE REQUIEREN ADQUIRIR CONOCIMIENTOS PARA MEJORAR SUS POSIBILIDADES DE INCLUSIÓN LABORAL.     
</t>
  </si>
  <si>
    <t>BANCO CHILE</t>
  </si>
  <si>
    <t>97.004.000-5</t>
  </si>
  <si>
    <t>SOCIEDAD PRO AYUDA AL NIÑO LISIADO (TELETÓN)</t>
  </si>
  <si>
    <t>81.897.500-7</t>
  </si>
  <si>
    <t>CENTRO INTERMEDIO PARA CAPACITACION PROFORMA</t>
  </si>
  <si>
    <t>DERECHOS Y DEBERES EN EL MUNDO LABORAL</t>
  </si>
  <si>
    <t>PF0917</t>
  </si>
  <si>
    <t>SAN JOAQUÍN</t>
  </si>
  <si>
    <t xml:space="preserve">HOMBRES Y MUJERES, ENTRE 18 Y 64 AÑOS DE EDAD, QUE RESIDAN EN LA COMUNA DE SAN JOAQUÍN U ALEDAÑAS, REGIÓN METROPOLITANA, QUE PERTENEZCAN AL 80% DE LA POBLACIÓN MÁS VULNERABLE SEGÚN REGISTRO SOCIAL DE HOGARES. YA SEAN PERSONAS CESANTES, QUE BUSCAN TRABAJO POR PRIMERA VEZ O QUE SE ENCUENTRAN ACTUALMENTE REALIZANDO TRABAJOS PRECARIOS, INFORMALES O DE BAJA CALIFICACIÓN, Y REQUIERAN REALIZAR UNA RECONVERSIÓN LABORAL.
 </t>
  </si>
  <si>
    <t xml:space="preserve">PRISA MEDIA CHILE S.A
</t>
  </si>
  <si>
    <t xml:space="preserve">79.947.310-0
</t>
  </si>
  <si>
    <t xml:space="preserve">ONG CASA DE ACOGIDA LA ESPERANZA
</t>
  </si>
  <si>
    <t xml:space="preserve">73.188.700-4
</t>
  </si>
  <si>
    <t>EL QUISCO</t>
  </si>
  <si>
    <t>TRABAJADORES ACTIVOS O EN PROCESO DE RECONVERSIÓN LABORAL</t>
  </si>
  <si>
    <t>01. LUNES - MAÑANA / 07. MIÉRCOLES - MAÑANA</t>
  </si>
  <si>
    <t>TRABAJADORES ACTIVOS O EN PROCESO DE RECONVERSIÓN LABORAL, HOMBRES Y MUJERES, DE 18 AÑOS DE EDAD O MÁS, CON EDUCACIÓN MEDIA COMPLETA PREFERENTEMENTE Y QUE RESIDEN EN LA REGION DE VALPARAISO</t>
  </si>
  <si>
    <t>EBCO S.A.</t>
  </si>
  <si>
    <t>76525290-3</t>
  </si>
  <si>
    <t>FUNDACIÓN DE BENEFICENCIA ALDEA DE NIÑOS CARDENAL RAÚL SILVA HENRÍQUEZ</t>
  </si>
  <si>
    <t>71404100-2</t>
  </si>
  <si>
    <t>75387000-8</t>
  </si>
  <si>
    <t>O'HIGGINS</t>
  </si>
  <si>
    <t>ORGANISMO TECNICO INTERMEDIO DE CAPACITACION REGIONAL O'HIGGINS</t>
  </si>
  <si>
    <t xml:space="preserve">1.-PERSONAS ENTRE 18 Y 64 AÑOS DE EDAD, 
2. CESANTES O DE MENOR CALIFICACIÓN 
3.-MUJERES Y HOMBRES 
4.-PREFERENTEMENTE ENSEÑANZA MEDIA COMPLETA,
5.-JEFAS DE HOGAR, 
6.- ONG CASA DE ACOGIDA LA ESPERANZA 
7.- PERTENECIENTES A LA COMUNA DE SAN JOAQUÍN Y ALREDEDORES
8.- OFICIOS INFORMALES 
9.-MANEJO DE OPERACIONES MATEMÁTICAS BÁSICAS
</t>
  </si>
  <si>
    <t xml:space="preserve">
FAENADORA SAN VICENTE </t>
  </si>
  <si>
    <t>78843600-2</t>
  </si>
  <si>
    <t>ONG CASA ACOGIDA LA ESPERANZA</t>
  </si>
  <si>
    <t>73188700-4</t>
  </si>
  <si>
    <t>MUJERES Y HOMBRES QUE SEAN EMPRENDEDORES, QUE TENGAN ENTRE LOS 55 A 70 AÑOS, QUE CUENTEN CON CONOCIMIENTOS DE LECTOESCRITURA Y CÁLCULOS MATEMÁTICOS BÁSICOS, CON ENSEÑANZA MEDIA COMPLETA, PERTENECIENTES AL 80% MÁS VULNERABLE  Y QUE VIVAN EN LA COMUNA DE MAIPÚ.</t>
  </si>
  <si>
    <t>HOMBRES Y MUJERES, ENTRE 18 Y 64 AÑOS DE EDAD, QUE RESIDAN EN LA COMUNA DE SANTA BÁRBARA U ALEDAÑAS, REGIÓN DEL BIO 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</si>
  <si>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Enel Generación S.A.</t>
  </si>
  <si>
    <t>91.081.000-6</t>
  </si>
  <si>
    <t xml:space="preserve">Fundación World Vision
</t>
  </si>
  <si>
    <t xml:space="preserve">70.689.300-8
</t>
  </si>
  <si>
    <t>TÉCNICAS PARA LA RESOLUCIÓN DE PROBLEMAS</t>
  </si>
  <si>
    <t>PF0922</t>
  </si>
  <si>
    <t>DE LOS RÍOS</t>
  </si>
  <si>
    <t>PANGUIPULLI</t>
  </si>
  <si>
    <t>04. MARTES - MAÑANA / 07. MIÉRCOLES - MAÑANA / 10. JUEVES - MAÑANA / 13. VIERNES - MAÑANA</t>
  </si>
  <si>
    <t>MAYORES DE 20 AÑOS. TRABAJADORES DE LA CORPORACIÓN DE ADELANTO INVOLUCRADOS EN LA REESTRUCTURACIÓN ORGANIZACIONAL, EN PROGRAMAS EDUCATIVOS, CULTURALES Y DE DESARROLLO DE PÚBLICO.
 EQUIPOS DE TRABAJO QUE NECESITEN FORTALECER ESTRATEGIAS COMUNICACIONALES. COLABORADORES INTERESADOS EN LA CONSTRUCCIÓN DE CANALES Y LINEAMIENTOS DE COMUNICACIÓN.</t>
  </si>
  <si>
    <t>BANCO DE CREDITO E INVERSIONES</t>
  </si>
  <si>
    <t>97006000-6</t>
  </si>
  <si>
    <t>CORPORACION DE ADALENTO AMIGOS PANGUIPULLI - TEATRO PANGUIPULLI</t>
  </si>
  <si>
    <t xml:space="preserve">65027784 -8       </t>
  </si>
  <si>
    <t>ACOMPAÑAMIENTO Y APOYO EN EL CUIDADO DE NIÑOS, NIÑAS Y ADOLESCENTES EN SITUACIÓN DE VULNERABILIDAD DE DERECHOS</t>
  </si>
  <si>
    <t>PF1185</t>
  </si>
  <si>
    <t>01. LUNES - MAÑANA / 07. MIÉRCOLES - MAÑANA / 13. VIERNES - MAÑANA</t>
  </si>
  <si>
    <t>VALDIVIA</t>
  </si>
  <si>
    <t>04. MARTES - MAÑANA / 10. JUEVES - MAÑANA</t>
  </si>
  <si>
    <t>HOMBRES Y MUJERES ENTRE 25 Y 60 AÑOS, QUE TRABAJAN DIRECTAMENTE CON NIÑOS Y NIÑAS QUE VIVEN EN RESIDENCIAS, CON CONTRATO INDEFINIDO, DE LA COMUNA DE VALDIVIA. EDUCACIÓN MEDIA COMPLETA.</t>
  </si>
  <si>
    <t>COPEC S.A, TRANSPORTE DE COMBUSTIBLES</t>
  </si>
  <si>
    <t>99520000-7, 79904920-1</t>
  </si>
  <si>
    <t>FUNDACIÓN NIÑO Y PATRIA</t>
  </si>
  <si>
    <t>70235800-0</t>
  </si>
  <si>
    <t>EDUCADORES DE TRATO DIRECTOR O TUTORES, QUE TRABAJAN DIRECTAMENTE CON NIÑOS Y NIÑAS QUE VIVEN EN RESIDENCIAS, ENTRE LOS 25 Y 60 AÑOS, DE AMBOS SEXOS, CON CONTRATO INDEFINIDO, DE LA COMUNA DE VALDIVIA</t>
  </si>
  <si>
    <t>PEÑAFLOR</t>
  </si>
  <si>
    <t>HOMBRES Y MUJERES MAYORES DE 18 AÑOS, DE AMBOS SEXOS QUE TRABAJAN EN UNA RESIDENCIA DE CUIDADO TERAPÉUTICO DE NIÑOS, NIÑAS Y ADOLESCENTES.  CON EDUCACIÓN MEDIA COMPLETA, Y QUE RESIDAN EN LA COMUNA DE PEÑAFLOR Y SUS ALREDEDORES.</t>
  </si>
  <si>
    <t>FUNDACIÓN KOINOMADELFIA</t>
  </si>
  <si>
    <t>73238400-6</t>
  </si>
  <si>
    <t>70537300-0</t>
  </si>
  <si>
    <t>CNC</t>
  </si>
  <si>
    <t>CORP DE CAPACITACION DE LA CAMARA NACIONAL DE COMERCIO DE CHILE</t>
  </si>
  <si>
    <t>ACTIVIDADES DE CUIDADOS PARA PERSONAS CON DEPENDENCIA SEVERA</t>
  </si>
  <si>
    <t>PF1498</t>
  </si>
  <si>
    <t>CERRO NAVIA</t>
  </si>
  <si>
    <t>PERSONAS VULNERABLES PERTENECIENTES AL 80% MÁS VULNERABLE, PREFERENTEMENTE ADULTOS MAYORES, HOMBRES Y MUJERES MAYORES DE 64 AÑOS DE EDAD,  QUE SE ENCUENTREN SIN TRABAJO, CUENTEN CON EDUCACIÓN MEDIA COMPLETA Y/O EXPERIENCIA LABORAL EN ÁREAS AFINES, COMO EL CUIDADO DE PERSONAS O ASISTENCIA EN SERVICIOS DE SALUD, PRESENTEN CERTIFICADO DE INHABILIDAD CORRESPONDIENTE, SIN CONOCIMIENTOS FORMALES EN EL OFICIO, QUE VIVAN EN LAS COMUNAS DE CERRO NAVIA, PUDAHUEL O LO PRADO, Y  ESTÉN VINCULADAS A LA FUNDACIÓN CERRO NAVIA JOVEN.</t>
  </si>
  <si>
    <t>DIMERCO COMERCIAL S.A.</t>
  </si>
  <si>
    <t>76.193.810-K</t>
  </si>
  <si>
    <t>FUNDACION CERRO NAVIA JOVEN</t>
  </si>
  <si>
    <t>72.517.200-1</t>
  </si>
  <si>
    <t xml:space="preserve">PERSONAS VULNERABLES PERTENECIENTES AL 80% MÁS VULNERABLE, PREFERENTEMENTE HOMBRES Y MUJERES  MAYORES DE 64 AÑOS, QUE SE ENCUENTREN SIN TRABAJO, CUENTEN CON EDUCACIÓN MEDIA COMPLETA Y/O EXPERIENCIA LABORAL EN ÁREAS AFINES, COMO EL CUIDADO DE PERSONAS O ASISTENCIA EN SERVICIOS DE SALUD, PRESENTEN  CERTIFICADO DE INHABILIDAD CORRESPONDIENTE, SIN CONOCIMIENTOS FORMALES EN EL OFICIO,  QUE VIVAN EN LAS COMUNAS DE CERRO NAVIA, PUDAHUEL O LO PRADO, Y VINCULADAS A LA FUNDACIÓN CERRO NAVIA JOVEN.
</t>
  </si>
  <si>
    <t xml:space="preserve">FUNDACION INVICA //  COOPERATIVA ABIERTA DE VIVIENDA PROVICOOP
</t>
  </si>
  <si>
    <t xml:space="preserve">81719700-0   70274600-0
</t>
  </si>
  <si>
    <t xml:space="preserve">FUNDACIÓN CERRO NAVIA
</t>
  </si>
  <si>
    <t xml:space="preserve">72.517.200-1
</t>
  </si>
  <si>
    <t>ASISTENCIA EN EL MANTENIMIENTO ELÉCTRICO DE BAJA TENSIÓN</t>
  </si>
  <si>
    <t>PF0638</t>
  </si>
  <si>
    <t>HOMBRES Y MUJERES, ESTUDIANTES DE CUARTO AÑO MEDIO O AGRESADOS DE LA EDUCACIÓN MEDIA, QUE ESTUDIEN EN LICEOS TECNICO PROFESIONALES DE LA COMUNA DE RENCA O RESIDAN EN DICHA COMUNA, CON ESPECIALIDAD EN TEMATICAS ASOCIADAS A LOGISTICA Y QUE TENGAN EDUCACION MEDIA COMPLETA PREFERENTEMENTE.</t>
  </si>
  <si>
    <t>HOMBRES Y MUJERES, ENTRE 18 Y 64 AÑOS DE EDAD, QUE RESIDAN EN LA COMUNA DE MAIPÚ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</si>
  <si>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AUXILIAR DE BODEGA EN TIENDAS POR DEPARTAMENTO</t>
  </si>
  <si>
    <t>PF0790</t>
  </si>
  <si>
    <t>HOMBRES Y MUJERES, ENTRE 18 Y 64 AÑOS DE EDAD, QUE RESIDAN EN LA COMUNA DE PUERTO MONTT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</si>
  <si>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 xml:space="preserve">Banco Estado Microempresas S.A.
</t>
  </si>
  <si>
    <t xml:space="preserve">96781620-5
</t>
  </si>
  <si>
    <t xml:space="preserve">Fundación Proyecto B
</t>
  </si>
  <si>
    <t xml:space="preserve">65.045.095-7
</t>
  </si>
  <si>
    <t>ÑUÑOA</t>
  </si>
  <si>
    <t xml:space="preserve">HOMBRES Y MUJERES CON DISCAPACIDAD COGNITIVA, DE 18 AÑOS O MÁS,  EDUCACIÓN BÁSICA COMPLETA, PREFERENTEMENTE
</t>
  </si>
  <si>
    <t xml:space="preserve">76185232-9 
76109764-4 
79556300-8
</t>
  </si>
  <si>
    <t xml:space="preserve">JP MORGAN ASSET MANAGEMENT CHILE LTDA. 
JP MORGAN CORREDORA DE BOLSA SPA 
 INVERSIONES JP MORGAN LTDA
</t>
  </si>
  <si>
    <t xml:space="preserve"> FUNDACION DESCUBREME 
</t>
  </si>
  <si>
    <t>65034895-8</t>
  </si>
  <si>
    <t xml:space="preserve">SAN JOAQUIN </t>
  </si>
  <si>
    <t xml:space="preserve">CYD INGENIERIA Y CONSTRUCCION LTDA
</t>
  </si>
  <si>
    <t xml:space="preserve">88359600-5
</t>
  </si>
  <si>
    <t xml:space="preserve">FUNDACION INFOCAP
</t>
  </si>
  <si>
    <t xml:space="preserve">72251100-K
</t>
  </si>
  <si>
    <t>AYUDANTE DE PASTELERÍA EN SUPERMERCADO</t>
  </si>
  <si>
    <t>PF0696</t>
  </si>
  <si>
    <t xml:space="preserve">PERSONAS DE 17 AÑOS O MÁS, A QUIENES SE LES HUBIERA APLICADO UNA SANCIÓN PENAL1). CON BENEFICIO DE LIBERTAD ASISTIDA, LIBERTAD ASISTIDA ESPECIAL, RÉGIMEN SEMICERRADO O CERRADO BAJO LA LEY N°20.084. REQUISITOS DE INGRESO A PF EDUCACIÓN BASICA COMPLETA, PREFERENTEMENTE.
</t>
  </si>
  <si>
    <t xml:space="preserve">JOY GLOBAL CHILE SA
</t>
  </si>
  <si>
    <t xml:space="preserve">95616000-6
</t>
  </si>
  <si>
    <t xml:space="preserve">65070018-k
</t>
  </si>
  <si>
    <t>BRECHA DIGITAL CERO: ILUMINANDO EL ACCESO A LA INFORMACIÓN DESDE LAS PLATAFORMA DIGITALES</t>
  </si>
  <si>
    <t>PF1426</t>
  </si>
  <si>
    <t>CAMARONES</t>
  </si>
  <si>
    <t>HOMBRES Y MUJERES DE 18 AÑOS O MAS, QUE PERTENECEN AL 80% MAS VULNERABLES, RESIDEN EN LA COMUNA DE CAMARONES Y TENER EDUCACIÓN BÁSICA COMPLETA</t>
  </si>
  <si>
    <t>PERSONAS DERIVADAS POR OMIL DE CAMARONES, ESPECÍFICAMENTE QUE PERTENECEN AL 80% MAS VULNERABLES</t>
  </si>
  <si>
    <t>69251000-3</t>
  </si>
  <si>
    <t>RUT 69091300-3 MUNICIPALIDAD DE MARCHIHUE. PERSONAS DERIVADAS POR OMIL DE MARCHIHUE, ESPECÍFICAMENTE QUE PERTENECEN AL 80% MAS VULNERABLES</t>
  </si>
  <si>
    <t>VIÑA DEL MAR</t>
  </si>
  <si>
    <t xml:space="preserve">HOMBRES Y MUJERES DE 18 AÑOS O MAS PERTENECIENTES AL 80% MAS VULNERABLE, CON EDUCACION MEDIA COMPLETA PREFERENTEMENTE QUE RECIDAN EN LA COMUNA DE VIÑA DEL MAR Y SUS ALREDERDORES </t>
  </si>
  <si>
    <t>COCINA INTERNACIONAL</t>
  </si>
  <si>
    <t>PF1439</t>
  </si>
  <si>
    <t>PERSONAS DERIVADAS POR GENDARMERIA</t>
  </si>
  <si>
    <t>MUJERES MAYORES DE 18 AÑOS, PRIVADAS DE LIBERTAD EN EL CENTRO PENITENCIARIO FEMENINO DE SANTIAGO, EN SITUACIÓN DE VULNERABILIDAD SOCIAL (PERTENECIENTES AL 80% MÁS VULNERABLE), CON BAJA ESCOLARIDAD Y LIMITADA EXPERIENCIA LABORAL.</t>
  </si>
  <si>
    <t>PRINCIPAL ADMINISTRADORA GENERAL DE FONDOS S.A., PRINCIPAL COMPAÑÍA DE SEGUROS DE VIDA CHILE S.A., PRINCIPAL SERVICIOS CORPORATIVOS CHILE TDA., PRINCIPAL AHORRO E INVERSIONES S.A., COPEC S.A, TRANSPORTE DE COMBUSTIBLES</t>
  </si>
  <si>
    <t>91999000-7, 96588080-1, 76752060-3, 76613770-9, 99520000-7, 79904920-1</t>
  </si>
  <si>
    <t>CORPORACIÓN ABRIENDO PUERTAS</t>
  </si>
  <si>
    <t>65006242-6</t>
  </si>
  <si>
    <t>LIMACHE</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</si>
  <si>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</si>
  <si>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</si>
  <si>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COMERCIO ELECTRÓNICO Y MARKETING DIGITAL</t>
  </si>
  <si>
    <t>PF0965</t>
  </si>
  <si>
    <t>HOMBRES Y MUJERES ENTRE LOS 18 A 65 AÑOS, DESOCUPADOS, CON ENSEÑANZA MEDIA COMPLETA, QUE VIVAN EN LA COMUNA DE MAIPÚ Y CUENTEN CON RSH HASTA EL 80% DE VULNERABILIDAD</t>
  </si>
  <si>
    <t xml:space="preserve">ASIMET </t>
  </si>
  <si>
    <t>HOMBRES Y MUJERES PERTENECIENTES HASTA EL 80% MÁS VULNERABLE SEGÚN RSH, ENTRE 18 Y 70 AÑOS DE EDAD.
PERSONAS QUE CUENTEN CON EDUCACIÓN MEDIA PREFERENTEMENTE, CON MANEJO BÁSICO DE REDES SOCIALES. RESIDEN EN LA COMUNA Y SERÁN DERIVADAS POR LA OMIL DE MAIPÚ.
LOS BENEFICIARIOS DEL GRUPO OBJETIVO UNA VEZ CAPACITADOS, PODRÁN ACCEDER A OPORTUNIDADES LABORALES EN EMPRESAS DE DIVERSOS SECTORES COMERCIALES, RETAIL, COMERCIO TRADICIONAL, EMPRENDIMIENTOS Y NEGOCIOS ENFOCADOS EN VENTAS Y COMERCIO DIGITAL. .</t>
  </si>
  <si>
    <t>96.573.590-9
96.819.130-6
76.039.758-K
96.643.410-4</t>
  </si>
  <si>
    <t>Municipalidad de Maipú</t>
  </si>
  <si>
    <t>69.070.900-7</t>
  </si>
  <si>
    <t>CONTABILIDAD BÁSICA</t>
  </si>
  <si>
    <t>PF0594</t>
  </si>
  <si>
    <t>QUINTA NORMAL</t>
  </si>
  <si>
    <t>CONTROL DE CALIDAD DE PROCESOS AGROALIMENTARIOS</t>
  </si>
  <si>
    <t>PF0793</t>
  </si>
  <si>
    <t>GRANEROS</t>
  </si>
  <si>
    <t>MUJERES DERIVADAS POR SERNAMEG O PRODEMU</t>
  </si>
  <si>
    <t>MUJERES ENTRE 18 Y 64 AÑOS DE EDAD, QUE PERTENEZCAN AL PROGRAMA MUJERES JEFAS DE HOGAR, QUE RESIDAN EN LA COMUNA DE GRANEROS U ALEDAÑAS, REGIÓN DE O’HIGGINS,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</si>
  <si>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Servicio Nacional de la Mujer y la Equidad de Género
</t>
  </si>
  <si>
    <t xml:space="preserve">60.107.000-6
</t>
  </si>
  <si>
    <t>77301520-1</t>
  </si>
  <si>
    <t>AGROCAP</t>
  </si>
  <si>
    <t>ORG TECNICO INTERMEDIO PARA CAPACITACION DEL              SECTOR SILVOAGROPECUARIO</t>
  </si>
  <si>
    <t>CORTE Y CONFECCIÓN DE CORTINAS Y ROPA DE CASA</t>
  </si>
  <si>
    <t>PF0704</t>
  </si>
  <si>
    <t>PUDAHUEL</t>
  </si>
  <si>
    <t>MUJERES Y HOMBRES ENTRE 18 Y 64 AÑOS DE EDAD, CESANTES
PREFERENTEMENTE ENSEÑANZA MEDIA COMPLETA,
PERTENECIENTES AL 80% DE LA POBLACIÓN MÁS VULNERABLE, SEGÚN REGISTRO SOCIAL DE HOGARES.
MANEJO DE OPERACIONES MATEMÁTICAS BÁSICAS, 
PERTENICIENTES A LA COMUNA DE PUDAHUEL</t>
  </si>
  <si>
    <t xml:space="preserve">Cyd Internacional S.A.
Barros &amp; Errazuriz Abogados Ltda.
Comercial Grafica Millantue Ltda.
</t>
  </si>
  <si>
    <t xml:space="preserve">Cyd Internacional S.A.	96717910-8
Barros &amp; Errazuriz Abogados Ltda.	79806660-9
Comercial Grafica Millantue Ltda.	86654600-2
</t>
  </si>
  <si>
    <t>ONG Casa de Acogida La Esperanza.</t>
  </si>
  <si>
    <t>HOMBRES Y MUJERES DE ENTRE 18 Y 64 AÑOS, PERTENECIENTES AL 80% DE LA POBLACIÓN MÁS VULNERABLE SEGÚN EL REGISTRO SOCIAL DE HOGARES. ESTÁ DIRIGIDO A PERSONAS QUE DESEEN APRENDER UN OFICIO Y DESARROLLARSE EN EL ÁMBITO LABORAL, CON EL OBJETIVO DE GENERAR AUTONOMÍA ECONÓMICA. NO SE REQUIERE EXPERIENCIA PREVIA EN EL ÁREA, YA QUE EL CURSO ESTÁ DISEÑADO PARA QUIENES BUSCAN ADQUIRIR NUEVOS CONOCIMIENTOS Y HABILIDADES. CON ENSEÑANZA MEDIA COMPLETA PREFERENTEMENTE Y HABILIDADES DE LECTOESCRITURA</t>
  </si>
  <si>
    <t>BANCO DE CREDITO E INVERSIONES, GASTON ESCUDERO JARA LTDA, SOC. COM. DE CARNES MULCHEN LTDA, GTD MANQUEHUE S.A., GTD INTESIS S.A., GTD GRUPO TELEDUCTOS S.A., GTD TELEDUCTOS S.A., RED PACÍFICO SPA, RURAL TELECOMUNCATIONS CHILE S.A., CÍA. NACIONAL DE TELÉFONOS TELEFÓNICA DEL SUR S.A, INMOBILIARIA SECURITY SA, SEGUROS VIDA SECURITY PREVISIÓN S.A, ADMINISTRADORA GENERAL DE FONDOS SECURITY S.A., VALORES SECURITY S.A. CORREDORES DE BOLSA, BANCO SECURITY, FACTORING SECURITY S.A., GRUPO SECURITY S.A., CAPITAL S.A., TRAVEL SECURITY S.A., CORREDORES DE SEGUROS SECURITY, COLBUN S.A., COPEC S.A, TRANSPORTE DE COMBUSTIBLES</t>
  </si>
  <si>
    <t>97006000-6; 79948040-9; 76008190-6; 93737000-8; 78159800-3; 94727000-1; 88983600-8; 76560668-3; 96956550-1; 90299000-3; 96786270-3; 99301000-6; 96639280-0; 96515580-5; 97053000-2; 96655860-1; 96604380-6; 96905260-1; 85633900-9; 77371990-K; 96505760-9; 99520000-7; 79904920-1</t>
  </si>
  <si>
    <t>ONG CASA DE ACOGIDA LA ESPERANZA</t>
  </si>
  <si>
    <t>LA GRANJA</t>
  </si>
  <si>
    <t>DISEÑO Y COMERCIALIZACIÓN DE ORFEBRERÍA WUILLICHE CON ENCASTES DE PIEDRAS SEMIPRECIOSAS</t>
  </si>
  <si>
    <t>PF0713</t>
  </si>
  <si>
    <t>PERSONAS CON 18 AÑOS O MAS, QUE SE ENCUENTREN CESANTES O DESOCUPADOS, HOMBRES Y MUJERES DE LA COMUNA DE CABRERO. QUEPERSONAS CON 18 AÑOS O MAS, CESANTES O DEOSCUPADOS HOMBRES Y MUJERES DE LA COMUNA DE CABRERO. QUE TENGAN COMPETENCIAS BASICAQS, LECTOESCRITURA Y CUATRO OPERACIONES MATEMATICAS</t>
  </si>
  <si>
    <t>MUNICIPALIDAD DE CABRERO. PERSONAS DERIVADAS POR OMIL DE CABRERO,</t>
  </si>
  <si>
    <t xml:space="preserve">69151000-K
</t>
  </si>
  <si>
    <t>LOS ÁNGELES</t>
  </si>
  <si>
    <t>HOMBRES Y MUJERES MAYORES DE 18 AÑOS, CESANTES O QUE BUSCA TRABAJO POR PRIMERA VEZ, CON EDUCACIÓN BÁSICA COMPLETA, HABITANTES DE LA COMUNA DE LOS ÁNGELES, EN PARTICULAR DEL SECTOR DE LA SUERTE</t>
  </si>
  <si>
    <t>RUT MUNICIPALIDAD DE LOS ANGELES 69170100-K. PERSONAS DERIVADAS POR OMIL DE LOS ANGELES ESPECÍFICAMENTE PERSONAS DESOCUPADOS CESANTES Y PERSONAS QUE BUSCAN TRABAJO POR PRIMERA VEZ</t>
  </si>
  <si>
    <t>69170100-K</t>
  </si>
  <si>
    <t>ELABORACIÓN DE JABONES Y SALES DE BAÑO</t>
  </si>
  <si>
    <t>PF0578</t>
  </si>
  <si>
    <t>QUILICURA</t>
  </si>
  <si>
    <t>HOMBRES Y MUJERES MAYORES DE 18 AÑOS Y MENOS DE 60, QUE PERTENEZCAN A LA COMUNA DE QUILICURA. QUE SON EMPRENDEDORES QUE ESTAN DENTRO DEL 80% MAS VULNERABLE Y QUE TIENEN EDUCACIÓN BASICA COMPLETA PREFERENTEMENTE</t>
  </si>
  <si>
    <t>IDEAL S.A.</t>
  </si>
  <si>
    <t>82623500-4</t>
  </si>
  <si>
    <t>RUT 69071300-4 MUNICIPALIDAD DE QUILICURA. PERSONAS DERIVADAS POR OMIL DE QUILICURA, ESPECÍFICAMENTE QUE PERTENECEN AL 80% MAS VULNERABLES</t>
  </si>
  <si>
    <t>69071300-4</t>
  </si>
  <si>
    <t>INICIANDO MI NEGOCIO</t>
  </si>
  <si>
    <t>PF0838</t>
  </si>
  <si>
    <t>INSTALACIÓN Y MANTENIMIENTO DE EMPALMES DE REDES DE DISTRIBUCIÓN ELÉCTRICA</t>
  </si>
  <si>
    <t>PF1240</t>
  </si>
  <si>
    <t>HOMBRES Y MUJERES, ENTRE 18 Y 64 AÑOS DE EDAD, QUE RESIDAN EN LA COMUNA DE SAN JOAQUÍN U ALEDAÑAS, REGIÓN METROPOLITANA, QUE PERTENEZCAN AL 80% DE LA POBLACIÓN MÁS VULNERABLE SEGÚN REGISTRO SOCIAL DE HOGARES, CON EDUCACIÓN MEDIA COMPLETA. YA SEAN PERSONAS CESANTES, QUE BUSCAN TRABAJO POR PRIMERA VEZ O QUE SE ENCUENTRAN ACTUALMENTE REALIZANDO TRABAJOS PRECARIOS, INFORMALES O DE BAJA CALIFICACIÓN, Y REQUIERAN REALIZAR UNA RECONVERSIÓN LABORAL.</t>
  </si>
  <si>
    <t>HOMBRES Y MUJERES ENTRE LOS 55 A 75 AÑOS, QUE CUENTEN CON CONOCIMIENTOS DE LECTOESCRITURA Y CÁLCULOS MATEMÁTICOS BÁSICOS, HABITANTES DE LA COMUNA DE MAIPÚ , CON ENSEÑANZA MEDIA COMPLETA Y QUE POSEAN RSH HASTA EL 80% DE VULNERABILIDAD Y QUE POSEA  CERTIFICACIÓN COMO INSTALADOR ELÉCTRICO AUTORIZADO POR LA SEC CLASE A, B, C O D.</t>
  </si>
  <si>
    <t>LABORES EN BODEGA DE MATERIALES E INSUMOS</t>
  </si>
  <si>
    <t>PF0834</t>
  </si>
  <si>
    <t>DE ATACAMA</t>
  </si>
  <si>
    <t>COPIAPÓ</t>
  </si>
  <si>
    <t>HOMBRES Y MUJERES, ENTRE 18 Y 64 AÑOS DE EDAD, QUE RESIDAN EN LA COMUNA DE COPIAPÓ U ALEDAÑAS, REGIÓN DE ATACAMA, QUE ESTÉN EN SITUACIÓN DE DISCAPACIDAD, CON EDUCACIÓN BÁSICA COMPLETA PREFERENTEMENTE. YA SEAN PERSONAS CESANTES, QUE BUSCAN TRABAJO POR PRIMERA VEZ O QUE SE ENCUENTRAN ACTUALMENTE REALIZANDO TRABAJOS PRECARIOS, INFORMALES O DE BAJA CALIFICACIÓN, Y REQUIERAN REALIZAR UNA RECONVERSIÓN LABORAL.</t>
  </si>
  <si>
    <t>Banco Estado Microempresas S.A.</t>
  </si>
  <si>
    <t xml:space="preserve">Fundación Descúbreme
</t>
  </si>
  <si>
    <t xml:space="preserve">65.034.895-8
</t>
  </si>
  <si>
    <t>LABORES EN VIVEROS</t>
  </si>
  <si>
    <t>PF0720</t>
  </si>
  <si>
    <t>PENCO</t>
  </si>
  <si>
    <t>PERSONAS CON 18 AÑOS CUMPLIDOS PERTENENCIENTES AL 80% MÁS VULNERBLE, HOMBRE Y/O MUJERES DE LA COMUNA DE PENCO.</t>
  </si>
  <si>
    <t>VIDRIOS LIRQUEN S.A.</t>
  </si>
  <si>
    <t>90687000-2</t>
  </si>
  <si>
    <t xml:space="preserve">PERSONAS DERIVADAS POR OMIL DE PENCO, ESPECÍFICAMENTE QUE PERTENECEN AL 80% MAS VULNERABLES        </t>
  </si>
  <si>
    <t xml:space="preserve"> 69.150.501-4</t>
  </si>
  <si>
    <t>PUQUELDÓN</t>
  </si>
  <si>
    <t>MUJERES ENTRE 18 Y 64 AÑOS DE EDAD, QUE PERTENEZCAN AL PROGRAMA MUJERES JEFAS DE HOGAR, QUE RESIDAN EN LA COMUNA DE PUQUELDÓN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</si>
  <si>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VICUÑA</t>
  </si>
  <si>
    <t>MUJERES ENTRE 18 Y 64 AÑOS DE EDAD, QUE PERTENEZCAN AL PROGRAMA MUJERES JEFAS DE HOGAR, QUE RESIDAN EN LA COMUNA DE VICUÑA U ALEDAÑAS, REGIÓN DE COQUIMBO,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</si>
  <si>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LOGÍSTICA ADMINISTRATIVA</t>
  </si>
  <si>
    <t>PF0877</t>
  </si>
  <si>
    <t xml:space="preserve">HOMBRES Y MUJERES, ENTRE 18 Y 64 AÑOS DE EDAD, QUE RESIDAN EN LA COMUNA DE SANTIAGO CENTRO,  REGIÓN METROPOLITANA, QUE PERTENEZCAN AL 80% DE LA POBLACIÓN MÁS VULNERABLE SEGÚN REGISTRO SOCIAL DE HOGARES, EDUCACIÓN MEDIA COMPLETA PREFERENTEMENTE, CON MANEJO DE PC Y PLANILLA DE CÁLCULO NIVEL INTERMEDIO. YA SEAN PERSONAS CESANTES, QUE BUSCAN TRABAJO POR PRIMERA VEZ O QUE SE ENCUENTRAN ACTUALMENTE REALIZANDO TRABAJOS PRECARIOS, INFORMALES O DE BAJA CALIFICACIÓN, QUIENES REQUIERAN REALIZAR UNA RECONVERSIÓN LABORAL.
</t>
  </si>
  <si>
    <t xml:space="preserve">TEPSAC S.A
</t>
  </si>
  <si>
    <t xml:space="preserve">76.556.170-1
</t>
  </si>
  <si>
    <t xml:space="preserve">FUCAP
</t>
  </si>
  <si>
    <t xml:space="preserve">77534810-0
</t>
  </si>
  <si>
    <t>MECÁNICA AUTOMOTRIZ ELECTROMECÁNICA</t>
  </si>
  <si>
    <t>PF0585</t>
  </si>
  <si>
    <t>MECÁNICA BÁSICA AUTOMOTRIZ</t>
  </si>
  <si>
    <t>PF0584</t>
  </si>
  <si>
    <t>PERSONAS CON 18 AÑOS CUMPLIDOS PERTENENCIENTES AL 80% MÁS VULNERABLE, HOMBRE Y/O MUJERES DE LA COMUNA DE PENCO. CON ENSEÑANZA MEDIA COMPLETA PREFERENTEMENTE.</t>
  </si>
  <si>
    <t>PERSONAS DERIVADAS POR OMIL DE PENCO</t>
  </si>
  <si>
    <t xml:space="preserve">69.150.501-4. </t>
  </si>
  <si>
    <t xml:space="preserve">HOMBRES Y MUJERES ENTRE LOS 18 A 65 AÑOS, DESOCUPADOS, CON ENSEÑANZA MEDIA COMPLETA, QUE VIVAN EN LA COMUNA DE MAIPÚ Y CUENTEN CON RSH HASTA EL 80% DE VULNERABILIDAD
</t>
  </si>
  <si>
    <t>ALTO HOSPICIO</t>
  </si>
  <si>
    <t>HOMBRES Y MUJERES MAYORES DE 18 AÑOS, CESANTES O QUE BUSCA TRABAJO POR PRIMERA VEZ, PREFERENTEMENTE CON EDUCACIÓN MEDIA COMPLETA, PREFERENTEMENTE HABITANTES DE LA COMUNA DE ALTO HOSPICIO</t>
  </si>
  <si>
    <t>RUT MUNICIPALIDAD DE ALTO HOSPICIO 69265100-6. PERSONAS DERIVADAS POR OMIL DE ALTO HOSPICIO ESPECÍFICAMENTE PERSONAS DESOCUPADOS CESANTES Y PERSONAS QUE BUSCAN TRABAJO POR PRIMERA VEZ</t>
  </si>
  <si>
    <t>69265100-6</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</si>
  <si>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</si>
  <si>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MECÁNICA BÁSICA AUTOMOTRIZ EN INYECCIÓN ELECTRÓNICA</t>
  </si>
  <si>
    <t>PF0801</t>
  </si>
  <si>
    <t>MEJORANDO EL MARKETING DE MI NEGOCIO</t>
  </si>
  <si>
    <t>PF0840</t>
  </si>
  <si>
    <t>TEMUCO</t>
  </si>
  <si>
    <t>HOMBRES Y MUJERES MAYORES DE 18 AÑOS, CESANTES O QUE BUSCA TRABAJO POR PRIMERA VEZ, PREFERENTEMENTE CON EDUCACIÓN BÁSICA COMPLETA, HABITANTES DE LA COMUNA DE TEMUCO, HABILIDADES DE LECTO ESCRITURA, EXPERIENCIA COMO EMPRESARIO, CON INICIACIÓN DE ACTIVIDADES ANTE EL SERVICIO DE IMPUESTOS INTERNOS.</t>
  </si>
  <si>
    <t>RUT 69190700-7 MUNICIPALIDAD DE TEMUCO. PERSONAS CESANTES, DESOCUPADAS O QUE BUSCAN TRABAJO POR PRIMERA VEZ, DERIVADAS POR OMIL DE LA COMUNA DE TEMUCO.</t>
  </si>
  <si>
    <t>69190700-7</t>
  </si>
  <si>
    <t>RUT 69190700-7 MUNICIPALIDAD DE TEMUCO, OMIL DE LA COMUNA DE TEMUCO, PERSONAS CESANTES DE LA COMUNA.</t>
  </si>
  <si>
    <t>MONTAJE DE SISTEMAS SOLARES FOTOVOLTAICOS</t>
  </si>
  <si>
    <t>PF1418</t>
  </si>
  <si>
    <t>LOS VILOS</t>
  </si>
  <si>
    <t>MUJERES ENTRE 18 Y 64 AÑOS DE EDAD QUE RESIDAN EN LA COMUNA DE LOS VILOS U ALEDAÑAS, REGIÓN DE COQUIMBO,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</si>
  <si>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PRODEMU
</t>
  </si>
  <si>
    <t xml:space="preserve">72.101.000-7
</t>
  </si>
  <si>
    <t>PUTRE</t>
  </si>
  <si>
    <t>MUJERES ENTRE 18 Y 64 AÑOS DE EDAD QUE RESIDAN EN LA COMUNA DE PUTRE U ALEDAÑAS, REGIÓN DE ARICA,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</si>
  <si>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VALLENAR</t>
  </si>
  <si>
    <t>MUJERES ENTRE 18 Y 64 AÑOS DE EDAD QUE RESIDAN EN LA COMUNA DE VALLENAR U ALEDAÑAS, REGIÓN DE ATACAMA,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</si>
  <si>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PERSONAS DE 17 AÑOS O MÁS, A QUIENES SE LES HUBIERA APLICADO UNA SANCIÓN PENAL1). CON BENEFICIO DE LIBERTAD ASISTIDA, LIBERTAD ASISTIDA ESPECIAL, RÉGIMEN SEMICERRADO O CERRADO BAJO LA LEY N°20.085. REQUISITOS DE INGRESO A PF EDUCACIÓN MEDIA COMPLETA, PREFERENTEMENTE</t>
  </si>
  <si>
    <t xml:space="preserve">KOMATSU HOLDING SOUTH AMERICA LTDA
</t>
  </si>
  <si>
    <t xml:space="preserve">76080246-9
</t>
  </si>
  <si>
    <t>MOVILIZADOR DE CARGA</t>
  </si>
  <si>
    <t>PF0739</t>
  </si>
  <si>
    <t>PERSONAS CON MENOS DE UN AÑO DE EGRESO DE CUARTO AÑO DE ENSEÑANZA MEDIA O DE LICEOS TÉCNICOS PROFESIONALES</t>
  </si>
  <si>
    <t>OPERACIONES BÁSICAS DE PANADERÍA</t>
  </si>
  <si>
    <t>PF0604</t>
  </si>
  <si>
    <t xml:space="preserve">HOMBRES Y MUJERES ENTRE 18 Y 64 AÑOS DE EDAD,  PERTENECIENTES AL 80% DE LA POBLACIÓN MÁS VULNERABLE, SEGÚN REGISTRO SOCIAL DE HOGARES. PREFERENTEMENTE ENSEÑANZA MEDIA COMPLETA. NO SE REQUI REQUISITOS DE INGRESO DEL PLAN FORMATIVO EDUCACIÓN BÁSICA COMPLETA, PREFERENTEMENTE; CONOCIMIENTOS DE LECTOESCRITURA BÁSICA; CONOCIMIENTOS DE CÁLCULOS MATEMÁTICOS BÁSICOS.ERE EXPERIENCIA EN EL ÁREA. 
</t>
  </si>
  <si>
    <t xml:space="preserve">Inversiones Ultramar Ltda. / Fidelitas SPA / Papiros S.A.
</t>
  </si>
  <si>
    <t xml:space="preserve">76549561-K /99542000-7 /96956180-8
</t>
  </si>
  <si>
    <t xml:space="preserve">ONG Casa de Acogida La Esperanza
</t>
  </si>
  <si>
    <t xml:space="preserve">73188700-4
</t>
  </si>
  <si>
    <t>TALAGANTE</t>
  </si>
  <si>
    <t>PERSONAS PRIVADAS LIBERTAD MAYORES DE 18 AÑOS QUE CUMPLEN CONDENA EN EL SISTEMA CERRADO DE GENDARMERÍA DE CHILE, EN CENTRO ESTUDIO Y TRABAJO C.E.T. C.D.P. TALAGANTE, EDUCACIÓN BÁSICA COMPLETA, PREFERENTEMENTE; CONOCIMIENTOS DE LECTOESCRITURA BÁSICA; CONOCIMIENTOS DE CÁLCULOS MATEMÁTICOS BÁSICOS.</t>
  </si>
  <si>
    <t>BANCO DE CREDITO E INVERSIONES, COPEC S.A, TRANSPORTE DE COMBUSTIBLES, HENNES &amp; MAURITZ SPL</t>
  </si>
  <si>
    <t>97006000-6, 99520000-7, 79904920-1, 76218187-8</t>
  </si>
  <si>
    <t>PERSONAS DE 17 AÑOS O MÁS, A QUIENES SE LES HUBIERA APLICADO UNA SANCIÓN PENAL1). CON BENEFICIO DE LIBERTAD ASISTIDA, LIBERTAD ASISTIDA ESPECIAL, RÉGIMEN SEMICERRADO O CERRADO BAJO LA LEY N°20.084.  REQUISITOS DE INGRESO A PF EDUCACIÓN BÁSICA COMPLETA, PREFERENTEMENTE; CONOCIMIENTOS DE LECTOESCRITURA BÁSICA; CONOCIMIENTOS DE CÁLCULOS MATEMÁTICOS BÁSICOS.</t>
  </si>
  <si>
    <t xml:space="preserve">76080246-8
</t>
  </si>
  <si>
    <t>HOMBRES Y MUJERES PERTENECIENTES HASTA EL 80% MÁS VULNERABLE SEGÚN EL RSH, DE 20 A 55 AÑOS DE EDAD. 
PERSONAS CON EDUCACIÓN BÁSICA COMPLETA Y CONOCIMIENTOS DE LECTOESCRITURA BÁSICOS, CONOCIMIENTOS DE CÁLCULOS MATEMÁTICOS BÁSICOS.
RESIDEN EN LA COMUNA Y SERÁN DERIVADOS POR LA OMIL DE LLANQUIHUE.
LOS BENEFICIARIOS UNA VEZ CAPACITADOS PODRÁN DESEMPEÑARSE LABORALMENTE EN PANADERÍAS, AMASANDERÍAS O EMPRESAS DEL RUBRO CON FABRICACIÓN DE PAN.</t>
  </si>
  <si>
    <t>BBOSCH</t>
  </si>
  <si>
    <t>84.716.400- K</t>
  </si>
  <si>
    <t>Municipalidad de Llanquihue</t>
  </si>
  <si>
    <t>69.220.300-3</t>
  </si>
  <si>
    <t>OPERACIONES BÁSICAS DE PASTELERÍA</t>
  </si>
  <si>
    <t>PF0607</t>
  </si>
  <si>
    <t>HOMBRES Y MUJERES PERTENECIENTES HASTA EL 80% MÁS VULNERABLE SEGÚN RSH, DE 18 A 65 AÑOS DE EDAD.
PERSONAS CON EDUCACIÓN BÁSICA COMPLETA, CONOCIMIENTOS EN LECTOESCRITURA BÁSICOS, CONOCIMIENTOS DE CÁLCULOS MATEMÁTICOS BÁSICOS.
RESIDEN EN LA COMUNA Y SERÁN DERIVADOS POR LA OMIL DE QUILICURA. 
LOS BENEFICIARIOS UNA VEZ CAPACITADOS, PODRÁN DESEMPEÑARSE EN CASINOS, RESTAURANTES, PASTELERÍAS, PANADERÍAS, EMPRESAS DEL RUBRO DE PASTELERÍA.</t>
  </si>
  <si>
    <t>Municipalidad de Quilicura</t>
  </si>
  <si>
    <t>69.071.300-4</t>
  </si>
  <si>
    <t>OPERACIONES DE MECÁNICA BÁSICA EN BICICLETAS</t>
  </si>
  <si>
    <t>PF0804</t>
  </si>
  <si>
    <t xml:space="preserve">MUJERES Y HOMBRES ENTRE 18 Y 35 AÑOS DE EDAD,  DESOCUPADOS, QUE CUENTEN CON ENSEÑANZA MEDIA COMPLETA, CON EL RSH BAJO EL 80% Y HABITEN EN LA COMUNA DE MAIPÚ
</t>
  </si>
  <si>
    <t>OPERACIONES DE PINTURA AUTOMOTRIZ</t>
  </si>
  <si>
    <t>PF1175</t>
  </si>
  <si>
    <t xml:space="preserve">PERSONAS DE 17 AÑOS O MÁS, A QUIENES SE LES HUBIERA APLICADO UNA SANCIÓN PENAL1). CON BENEFICIO DE LIBERTAD ASISTIDA, LIBERTAD ASISTIDA ESPECIAL, RÉGIMEN SEMICERRADO O CERRADO BAJO LA LEY N°20.084.  REQUISITOS DE INGRESO A PF EDUCACIÓN MEDIA COMPLETA, PREFERENTEMENTE.
</t>
  </si>
  <si>
    <t>LA SERENA</t>
  </si>
  <si>
    <t xml:space="preserve">PERSONAS DE 17 AÑOS O MÁS, A QUIENES SE LES HUBIERA APLICADO UNA SANCIÓN PENAL1). CON BENEFICIO DE LIBERTAD ASISTIDA, LIBERTAD ASISTIDA ESPECIAL, RÉGIMEN SEMICERRADO O CERRADO BAJO LA LEY N°20.084. REQUISITOS DE INGRESO AL PF EDUCACIÓN MEDIA COMPLETA, PREFERENTEMENTE
</t>
  </si>
  <si>
    <t>ORGANIZACIÓN DE EVENTOS</t>
  </si>
  <si>
    <t>PF0660</t>
  </si>
  <si>
    <t>LO ESPEJO</t>
  </si>
  <si>
    <t>ADULTOS MAYORES DE 18 AÑOS, EMPLEADOS Y/O DESEMPLEADOS, HOMBRES Y MUJERES, CHILENOS Y EXTRANJEROS, QUE RESIDAN EN LA REGION METROPOLITANA Y QUE CUENTEN CON EDUCACIÓN MEDIA COMPLETA Y MANEJO DE COMPUTACIÓN A NIVEL USUARIO.</t>
  </si>
  <si>
    <t>PLAN DE INTERVENCIÓN PSICOSOCIAL PARA PERSONAS EN SITUACIÓN DE VULNERACIÓN DE DERECHOS EN CONTEXTOS DE RESIDENCIAS</t>
  </si>
  <si>
    <t>PF1187</t>
  </si>
  <si>
    <t>01. LUNES - MAÑANA / 04. MARTES - MAÑANA / 07. MIÉRCOLES - MAÑANA / 10. JUEVES - MAÑANA / 13. VIERNES - MAÑANA / 16. SÁBADO - MAÑANA / 19. DOMINGO - MAÑANA</t>
  </si>
  <si>
    <t>TRABAJADORES ACTIVOS O EN PROCESO DE RECONVERSIÓN LABORAL, HOMBRES Y MUJERES, DE 18 AÑOS DE EDAD O MÁS, CON EDUCACIÓN MEDIA COMPLETA PREFERENTEMENTE Y QUE RESIDEN EN LA REGION DE VALPARAISO (CONSIDERAR QUE LA COMUNA ES EL QUISCO). DEBERÁN TENER PREFERENTEMENTE CON TÍTULO PROFESIONAL EN EL ÁREA DE PSICOLOGÍA, TRABAJO SOCIAL U OTRA CARRERA A FIN. EXPERIENCIA LABORAL DE AL MENOS 1 AÑO EN PUESTOS SIMILARES.</t>
  </si>
  <si>
    <t>PROCESOS LOGÍSTICOS EN BODEGAS, CENTROS DE DISTRIBUCIÓN Y CENTROS DE TRANSFERENCIA</t>
  </si>
  <si>
    <t>PF1444</t>
  </si>
  <si>
    <t>PRODUCCIÓN DE HONGOS: DIGÜEÑE, CHANGLE Y MORCHELLA</t>
  </si>
  <si>
    <t>PF0768</t>
  </si>
  <si>
    <t>DALCAHUE</t>
  </si>
  <si>
    <t>HOMBRES Y MUJERES MAYORES DE 18 AÑOS, CESANTES O QUE BUSCA TRABAJO POR PRIMERA VEZ, PREFERENTEMENTE CON EDUCACIÓN BÁSICA COMPLETA, HABITANTES DE LA COMUNA DE DALCAHUE</t>
  </si>
  <si>
    <t>RUT 69230300-8 MUNICIPALIDAD DE DALCAHUE. PERSONAS CESANTES, DESOCUPADAS O QUE BUSCAN TRABAJO POR PRIMERA VEZ, DERIVADAS POR OMIL DE LA COMUNA DE DALCAHUE.</t>
  </si>
  <si>
    <t>69230300-8</t>
  </si>
  <si>
    <t>SERVICIO DE PELUQUERÍA CANINA</t>
  </si>
  <si>
    <t>PF0615</t>
  </si>
  <si>
    <t xml:space="preserve">MUJERES ENTRE LOS 18 A 65 AÑOS, DESOCUPADAS, QUE TENGAN ENSEÑANZA MEDIA COMPLETA,PERTENECIENTES AL 80% MAS VULNERABLE SEGÚN EL RSH, QUE VIVAN EN LA COMUNA DE MAIPÚ </t>
  </si>
  <si>
    <t>SERVICIO DE REPOSICIÓN Y ORDEN DE PRODUCTOS EN SUPERMERCADOS Y GRANDES TIENDAS</t>
  </si>
  <si>
    <t>PF0592</t>
  </si>
  <si>
    <t>LA UNIÓN</t>
  </si>
  <si>
    <t>MUJERES ENTRE 18 Y 64 AÑOS QUE RESIDAN EN LA COMUNA DE LA UNIÓN U ALEDAÑAS,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</si>
  <si>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DE MAGALLANES Y DE LA ANTÁRTICA CHILENA</t>
  </si>
  <si>
    <t>CABO DE HORNOS</t>
  </si>
  <si>
    <t>MUJERES ENTRE 18 Y 64 AÑOS DE EDAD QUE RESIDAN EN LA COMUNA DE CABO DE HORNOS U ALEDAÑAS, REGIÓN DE MAGALLANES Y ANTÁRTICA CHILENA,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</si>
  <si>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HOMBRES Y MUJERES ENTRE 18 Y 64 AÑOS DE EDAD,  PERTENECIENTES AL 80% DE LA POBLACIÓN MÁS VULNERABLE, SEGÚN REGISTRO SOCIAL DE HOGARES. PREFERENTEMENTE ENSEÑANZA MEDIA COMPLETA. NO SE REQUIERE EXPERIENCIA EN EL ÁREA. 
</t>
  </si>
  <si>
    <t xml:space="preserve">Constructora Romeral SPA
</t>
  </si>
  <si>
    <t xml:space="preserve">76807664-2
</t>
  </si>
  <si>
    <t xml:space="preserve">MUJERES ENTRE LOS 18 A 65 AÑOS, DESOCUPADOS, CON ENSEÑANZA MEDIA COMPLETA, QUE VIVAN EN LA COMUNA DE MAIPÚ Y CUENTEN CON RSH HASTA EL 80% DE VULNERABILIDAD
</t>
  </si>
  <si>
    <t>SERVICIOS TURÍSTICOS GUIADOS</t>
  </si>
  <si>
    <t>PF1424</t>
  </si>
  <si>
    <t>SAN CLEMENTE</t>
  </si>
  <si>
    <t>HOMBRES Y MUJERES, ENTRE 18 Y 64 AÑOS DE EDAD, QUE RESIDAN EN LA COMUNA DE SAN CLEMENTE U ALEDAÑAS, REGIÓN DEL MAULE, QUE PERTENEZCAN AL 80% DE LA POBLACIÓN MÁS VULNERABLE SEGÚN REGISTRO SOCIAL DE HOGARES, CON EDUCACIÓN MEDIA COMPLETA PREFERENTEMENTE, TÍTULO TÉCNICO DE NIVEL MEDIO EN EL ÁREA DE TURISMO, O EXPERIENCIA DEMOSTRABLE CURSO DE PRIMEROS AUXILIOS DE MÍNIMO 32 HORAS. YA SEAN PERSONAS CESANTES, QUE BUSCAN TRABAJO POR PRIMERA VEZ O QUE SE ENCUENTRAN ACTUALMENTE REALIZANDO TRABAJOS PRECARIOS, INFORMALES O DE BAJA CALIFICACIÓN, Y REQUIERAN REALIZAR UNA RECONVERSIÓN LABORAL.</t>
  </si>
  <si>
    <t>TÉCNICAS DE CONSTRUCCIÓN DE INVERNADEROS TRADICIONALES</t>
  </si>
  <si>
    <t>PF1374</t>
  </si>
  <si>
    <t>PERSONAS DE 17 AÑOS O MÁS, A QUIENES SE LES HUBIERA APLICADO UNA SANCIÓN PENAL1). CON BENEFICIO DE LIBERTAD ASISTIDA, LIBERTAD ASISTIDA ESPECIAL, RÉGIMEN SEMICERRADO O CERRADO BAJO LA LEY N°20.084, REQUISITOS DE INGRESO A PF EDUCACIÓN MEDIA COMPLETA, PREFERENTEMENTE.</t>
  </si>
  <si>
    <t>TOMÉ</t>
  </si>
  <si>
    <t>TÉCNICAS DE MANIPULACIÓN DE ALIMENTOS</t>
  </si>
  <si>
    <t>PF1432</t>
  </si>
  <si>
    <t>HOMBRES Y MUJERES, ENTRE 18 Y 64 AÑOS DE EDAD, QUE RESIDAN EN LA COMUNA DE COPIAPÓ U ALEDAÑAS, REGIÓN DE ATACAMA,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</si>
  <si>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TECHO CHILE
</t>
  </si>
  <si>
    <t xml:space="preserve">65.533.130-1
</t>
  </si>
  <si>
    <t xml:space="preserve">MUJERES DE LA COMUNA DE TALCA, PERTENECIENTES A LA JUNTA DE VECINOS DE LA VILLA BICENTENARIO, ENTRE 18 Y 65 AÑOS QUE POSEAN ENSEÑANZA MEDIA COMPLETA Y QUE NO SE ENCUENTREN TRABAJANDO.
</t>
  </si>
  <si>
    <t>TILTIL</t>
  </si>
  <si>
    <t>HOMBRES Y MUJERES, ENTRE 18 Y 64 AÑOS DE EDAD, QUE RESIDAN EN LA COMUNA DE TIL TIL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</si>
  <si>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VILLA ALEMANA</t>
  </si>
  <si>
    <t>HOMBRES Y MUJERES DE 18 AÑOS O MAS PERTENECIENTES AL 80% MAS VULNERABLE, CON EDUCACION MEDIA COMPLETA PREFERENTEMENTE QUE RECIDAN EN LA COMUNA DE VILLA ALEMANA Y SUS ALREDERDORES</t>
  </si>
  <si>
    <t xml:space="preserve">MUJERES Y HOMBRES DE 18 AÑOS O MÁS PERTENECIENTES AL 80% DE LA POBLACIÓN MÁS VULNERABLE, SEGÚN REGISTRO SOCIAL DE HOGARES. EDUCACIÓN MEDIA COMPLETA, PREFERENTEMENTE.
</t>
  </si>
  <si>
    <t>TÉCNICAS Y OPERACIONES DE GESTIÓN DE MERCADERÍAS EN BODEGA DE INSUMOS Y MATERIALES</t>
  </si>
  <si>
    <t>PF0902</t>
  </si>
  <si>
    <t>VALPARAÍSO</t>
  </si>
  <si>
    <t>HOMBRES Y MUJERES, ENTRE 18 Y 64 AÑOS DE EDAD, QUE RESIDAN EN LA COMUNA DE VALPARAÍSO U ALEDAÑAS, REGIÓN DE VALPARAÍSO, QUE ESTÉN EN SITUACIÓN DE DISCAPACIDAD, CON EDUCACIÓN MEDIA COMPLETA PREFERENTEMENTE. YA SEAN PERSONAS CESANTES, QUE BUSCAN TRABAJO POR PRIMERA VEZ O QUE SE ENCUENTRAN ACTUALMENTE REALIZANDO TRABAJOS PRECARIOS, INFORMALES O DE BAJA CALIFICACIÓN, Y REQUIERAN REALIZAR UNA RECONVERSIÓN LABORAL.</t>
  </si>
  <si>
    <t>VULCANIZACIÓN DE NEUMÁTICOS DE EQUIPOS MINEROS MÓVILES MEDIANA MINERÍA</t>
  </si>
  <si>
    <t>PF0977</t>
  </si>
  <si>
    <t xml:space="preserve">HOMBRES Y MUJERES, ENTRE 18 Y 64 AÑOS DE EDAD, QUE RESIDAN EN LA COMUNA DE SANTIAGO,  REGIÓN METROPOLITANA, QUE PERTENEZCAN AL 80% DE LA POBLACIÓN MÁS VULNERABLE SEGÚN REGISTRO SOCIAL DE HOGARES, EDUCACIÓN BÁSICA COMPLETA PREFERENTEMENTE. YA SEAN PERSONAS CESANTES, QUE BUSCAN TRABAJO POR PRIMERA VEZ O QUE SE ENCUENTRAN ACTUALMENTE REALIZANDO TRABAJOS PRECARIOS, INFORMALES O DE BAJA CALIFICACIÓN, QUIENES REQUIERAN REALIZAR UNA RECONVERSIÓN LABORAL.
</t>
  </si>
  <si>
    <t xml:space="preserve">PERSONAS DE 17 AÑOS O MÁS, A QUIENES SE LES HUBIERA APLICADO UNA SANCIÓN PENAL1). CON BENEFICIO DE LIBERTAD ASISTIDA, LIBERTAD ASISTIDA ESPECIAL, RÉGIMEN SEMICERRADO O CERRADO BAJO LA LEY N°20.084  REQUISITOS DE INGRESO A PF EDUCACIÓN BÁSICA COMPLETA, PREFERENTEMENTE
</t>
  </si>
  <si>
    <t xml:space="preserve">ADMINISTRADOR DE OPERACIONES FINANCIERAS
</t>
  </si>
  <si>
    <t>RENGO</t>
  </si>
  <si>
    <t xml:space="preserve">"1. REALIZAR LA RECEPCIÓN Y ORDEN DE LA DOCUMENTACIÓN
PARA SU PROCESAMIENTO, CONFORME AL TIPO DE PRODUCTO Y
PROTOCOLOS ESTABLECIDOS EN EL SECTOR.
2. REGISTRAR LA DOCUMENTACIÓN EN LOS SISTEMAS DE
INFORMACIÓN, DE ACUERDO A LOS TIPOS DE PRODUCTOS Y A LOS
PROTOCOLOS ESTABLECIDOS EN EL SECTOR.
3. . PROCESAR DOCUMENTACIÓN, CONFORME A PROCEDIMIENTOS
ESTABLECIDOS EN EL SECTOR.
4. REALIZAR LA MANTENCIÓN Y SOPORTE DE PRODUCTOS, DE
ACUERDO A PROTOCOLOS ESTABLECIDOS EN EL SECTOR.
5. TRANSFERIR LA DOCUMENTACIÓN DE SOLICITUDES TRAMITADAS AL ÁREA CORRESPONDIENTE, DE ACUERDO A PROTOCOLOS DEL
SECTOR"
</t>
  </si>
  <si>
    <t>JÓVENES, HOMBRES Y MUJERES, ENTRE 17 Y 19 AÑOS, QUE SE ENCUENTRAN CURSANDO CUARTO MEDIO EN LICEOS VULNERABLES Y TÉCNICOS DE LA COMUNA DE RENGO, QUE PERTENECEN A FAMILIAS VULNERABLES, Y QUE TIENEN DISPONIBILIDAD DESPUÉS DE LA JORNADA ESTUDIANTIL PARA PODER CAPACITARSE EN UN CURSO QUE LES ENTREGARÁ HERRAMIENTAS PARA MEJORAR SUS COMPETENCIAS AL MOMENTO DE EGRESAR DEL COLEGIO</t>
  </si>
  <si>
    <t xml:space="preserve">Cámara Chileno-Alemana de Comercio e Industria
</t>
  </si>
  <si>
    <t xml:space="preserve">82.599.200-6
</t>
  </si>
  <si>
    <t>MALLOA</t>
  </si>
  <si>
    <t xml:space="preserve">JÓVENES, HOMBRES Y MUJERES, ENTRE 17 Y 19 AÑOS, QUE SE ENCUENTRAN CURSANDO CUARTO MEDIO EN LICEOS VULNERABLES Y TÉCNICOS DE LA COMUNA DE MALLOA, QUE PERTENECEN A FAMILIAS VULNERABLES, Y QUE TIENEN DISPONIBILIDAD DESPUÉS DE LA JORNADA ESTUDIANTIL PARA PODER CAPACITARSE EN UN CURSO QUE LES ENTREGARÁ HERRAMIENTAS PARA MEJORAR SUS COMPETENCIAS AL MOMENTO DE EGRESAR DEL COLEGIO
</t>
  </si>
  <si>
    <t>LAS CABRAS</t>
  </si>
  <si>
    <t xml:space="preserve">JÓVENES, HOMBRES Y MUJERES, ENTRE 17 Y 19 AÑOS, QUE SE ENCUENTRAN CURSANDO CUARTO MEDIO EN LICEOS VULNERABLES Y TÉCNICOS DE LA COMUNA DE LAS CABRAS, QUE PERTENECEN A FAMILIAS VULNERABLES, Y QUE TIENEN DISPONIBILIDAD DESPUÉS DE LA JORNADA ESTUDIANTIL PARA PODER CAPACITARSE EN UN CURSO QUE LES ENTREGARÁ HERRAMIENTAS PARA MEJORAR SUS COMPETENCIAS AL MOMENTO DE EGRESAR DEL COLEGIO
</t>
  </si>
  <si>
    <t>QUINTA DE TILCOCO</t>
  </si>
  <si>
    <t xml:space="preserve">JÓVENES, HOMBRES Y MUJERES, ENTRE 17 Y 19 AÑOS, QUE SE ENCUENTRAN CURSANDO CUARTO MEDIO EN LICEOS VULNERABLES Y TÉCNICOS DE LA COMUNA DE RENGO, QUE PERTENECEN A FAMILIAS VULNERABLES, Y QUE TIENEN DISPONIBILIDAD DESPUÉS DE LA JORNADA ESTUDIANTIL PARA PODER CAPACITARSE EN UN CURSO QUE LES ENTREGARÁ HERRAMIENTAS PARA MEJORAR SUS COMPETENCIAS AL MOMENTO DE EGRESAR DEL COLEGIO
</t>
  </si>
  <si>
    <t>MOLINA</t>
  </si>
  <si>
    <t xml:space="preserve">JÓVENES, HOMBRES Y MUJERES, ENTRE 17 Y 19 AÑOS, QUE SE ENCUENTRAN CURSANDO CUARTO MEDIO EN LICEOS VULNERABLES Y TÉCNICOS DE LA COMUNA DE TALCA, QUE PERTENECEN A FAMILIAS VULNERABLES, Y QUE TIENEN DISPONIBILIDAD DESPUÉS DE LA JORNADA ESTUDIANTIL PARA PODER CAPACITARSE EN UN CURSO QUE LES ENTREGARÁ HERRAMIENTAS PARA MEJORAR SUS COMPETENCIAS AL MOMENTO DE EGRESAR DEL COLEGIO
</t>
  </si>
  <si>
    <t>SAN JAVIER</t>
  </si>
  <si>
    <t xml:space="preserve">JÓVENES, HOMBRES Y MUJERES, ENTRE 17 Y 19 AÑOS, QUE SE ENCUENTRAN CURSANDO CUARTO MEDIO EN LICEOS VULNERABLES Y TÉCNICOS DE LA COMUNA DE SAN JAVIER, QUE PERTENECEN A FAMILIAS VULNERABLES, Y QUE TIENEN DISPONIBILIDAD DESPUÉS DE LA JORNADA ESTUDIANTIL PARA PODER CAPACITARSE EN UN CURSO QUE LES ENTREGARÁ HERRAMIENTAS PARA MEJORAR SUS COMPETENCIAS AL MOMENTO DE EGRESAR DEL COLEGIO
</t>
  </si>
  <si>
    <t>RETIRO</t>
  </si>
  <si>
    <t xml:space="preserve">JÓVENES, HOMBRES Y MUJERES, ENTRE 17 Y 19 AÑOS, QUE SE ENCUENTRAN CURSANDO CUARTO MEDIO EN LICEOS VULNERABLES Y TÉCNICOS DE LA COMUNA DE RETIRO, QUE PERTENECEN A FAMILIAS VULNERABLES, Y QUE TIENEN DISPONIBILIDAD DESPUÉS DE LA JORNADA ESTUDIANTIL PARA PODER CAPACITARSE EN UN CURSO QUE LES ENTREGARÁ HERRAMIENTAS PARA MEJORAR SUS COMPETENCIAS AL MOMENTO DE EGRESAR DEL COLEGIO
</t>
  </si>
  <si>
    <t>APLICACIÓN DE TÉCNICAS DE MOTIVACIÓN COOPERATIVA DE ACUERDO CON METODOLOGÍA PMTO.</t>
  </si>
  <si>
    <t>02. LUNES - TARDE / 05. MARTES - TARDE / 08. MIÉRCOLES - TARDE / 11. JUEVES - TARDE / 14. VIERNES - TARDE / 17. SÁBADO - TARDE</t>
  </si>
  <si>
    <t>MÓDULO 1: FUNDAMENTOS DEL MODELO PMTO
APRENDIZAJES ESPERADOS:
IDENTIFICAR LOS PRINCIPIOS CLAVE DE LA METODOLOGÍA PMTO.
RECONOCER EL IMPACTO DE LA MOTIVACIÓN COOPERATIVA EN EL DESARROLLO DE DINÁMICAS GRUPALES.
COMPRENDER EL ROL DEL MODELO PMTO EN LA MODIFICACIÓN DE COMPORTAMIENTOS.
MÓDULO 2: COMUNICACIÓN EFECTIVA Y COLABORATIVA
APRENDIZAJES ESPERADOS:
IMPLEMENTAR TÉCNICAS DE COMUNICACIÓN PARA FOMENTAR RESPETO, EMPATÍA Y ESCUCHA ACTIVA.
PROMOVER INTERACCIONES POSITIVAS ENTRE LOS INTEGRANTES DE UN EQUIPO.
FACILITAR EL ENTENDIMIENTO MUTUO PARA MEJORAR LA COOPERACIÓN GRUPAL.
DISTINGUIR ESTRATEGIAS DE REGULACIÓN EMOCIONAL Y COMUNICACIÓN EFECTIVA DE ACUERDO CON LA METODOLOGÍA PMTO.
MÓDULO 3: REFUERZOS POSITIVOS
APRENDIZAJES ESPERADOS:
DISEÑAR Y APLICAR ESTRATEGIAS BASADAS EN REFUERZOS POSITIVOS SEGÚN EL MODELO PMTO.
ANALIZAR CÓMO LOS REFUERZOS CONTRIBUYEN AL FORTALECIMIENTO DE HÁBITOS PRODUCTIVOS.
EVALUAR LA EFECTIVIDAD DE LOS REFUERZOS POSITIVOS EN CONTEXTOS COOPERATIVOS.
RECONOCER HERRAMIENTAS DE COOPERACIÓN Y SEGUIMIENTO DE CONDUCTAS PROSOCIALES DE ACUERDO CON ESTRATEGIAS DE INSTRUCCIONES PARENTALES.
MÓDULO 4: MANEJO DE CONFLICTOS Y GESTIÓN EMOCIONAL
APRENDIZAJES ESPERADOS:
IDENTIFICAR FACTORES DESENCADENANTES DE CONFLICTOS EN ENTORNOS LABORALES.
APLICAR ESTRATEGIAS DE GESTIÓN EMOCIONAL PARA REDUCIR TENSIONES Y RESOLVER CONFLICTOS.
FOMENTAR UN CLIMA DE TRABAJO ARMONIOSO BASADO EN EL RESPETO Y LA COLABORACIÓN.
DISTINGUIR ESTRATEGIAS DE REGULACIÓN EMOCIONAL DE ACUERDO CON LA METODOLOGÍA PMTO.
MÓDULO 5: PREVENCIÓN Y GESTIÓN DE DESAFÍOS
APRENDIZAJES ESPERADOS:
RECONOCER BARRERAS QUE PODRÍAN OBSTACULIZAR LA MOTIVACIÓN COOPERATIVA EN EQUIPOS DE TRABAJO.
DISEÑAR PLANES PREVENTIVOS PARA MINIMIZAR RIESGOS Y MEJORAR LA DINÁMICA GRUPAL.
IMPLEMENTAR MEDIDAS CORRECTIVAS ALINEADAS CON LOS PRINCIPIOS DE PMTO PARA SOLUCIONAR PROBLEMAS.
APLICAR TÉCNICAS DE DISCIPLINA EFECTIVA Y SOLUCIÓN DE PROBLEMAS DE ACUERDO CON LA METODOLOGÍA PMTO.
MÓDULO 6: LIDERAZGO COOPERATIVO
APRENDIZAJES ES</t>
  </si>
  <si>
    <t>ADULTOS CUIDADORES DE NIÑOS, NIÑAS ENTRE 4 A 10 AÑOS PERTENECIENTES AL 80% MÁS VULNERABLE, PERTENECIENTES A COMUNIDAD ESCOLAR DE ESTABLECIMIENTO RED SIP JORGE ALESSANDRI RODRÍGUEZ DE LA COMUNA DE RENCA. ADEMÁS, DEBE CONTAR CON HABILIDADES DE LECTOESCRITURA. CONOCIMIENTOS BÁSICOS DE COMUNICACIÓN EFECTIVA. CONOCIMIENTO DE MANEJO DE CONFLICTOS.</t>
  </si>
  <si>
    <t>APLICACIÓN DE TÉCNICAS DE PREVENCIÓN DE RIESGOS PSICOSOCIALES DE ACUERDO CON METODOLOGÍA FU</t>
  </si>
  <si>
    <t>RECONOCER ESTRATEGIAS DE ABORDAJE DE SITUACIONES DE CONFLICTO EN EL ÁMBITO PERSONAL, FAMILIAR Y LABORAL DE ACUERDO CON LINEAMIENTOS DE COMUNICACIÓN EFECTIVA. DISTINGUIR HERRAMIENTAS DE INVOLUCRAMIENTO POSITIVO Y MONITOREO DE LA CONDUCTA SEGÚN PARÁMETROS DE CONCILIACIÓN PSICO LABORAL. APLICAR ESTRATEGIAS DE PREVENCIÓN Y DISMINUCIÓN DE CONDUCTAS DE RIESGO SEGÚN METODOLOGÍA FU.</t>
  </si>
  <si>
    <t>COMUNIDAD DE FAMILIAS COLEGIO JORGE ALESSANDRI RODRÍGUEZ</t>
  </si>
  <si>
    <t>ATENCIÓN AL CLIENTE Y GARZONERÍA PARA PERSONAS CON DISCAPACIDAD</t>
  </si>
  <si>
    <t>"1.DESARROLLAR HABILIDADES DE COMUNICACIÓN EFECTIVA PARA INTERACTUAR CON CLIENTES DE MANERA EMPÁTICA Y RESPETUOSA EN DIVERSOS ENTORNOS COMERCIALES UTILIZANDO MATERIAL DE APOYO VISUAL.
 2.APRENDER TÉCNICAS PARA IDENTIFICAR LAS NECESIDADES Y EXPECTATIVAS DE LOS CLIENTES, ADAPTÁNDOSE A SUS REQUERIMIENTOS INDIVIDUALES.
 3.CONOCER Y APLICAR PROTOCOLOS DE ATENCIÓN AL CLIENTE ADAPTADOS A DIFERENTES RUBROS, CON EL APOYO DE PROFESIONALES.
 4.MANEJAR SITUACIONES DE CONFLICTO Y QUEJAS DE MANERA CALMADA Y RESOLUTIVA, BUSCANDO SOLUCIONES SATISFACTORIAS PARA EL CLIENTE.
 5.DOMINAR EL USO DE HERRAMIENTAS TECNOLÓGICAS Y SISTEMAS DE PUNTO DE VENTA PARA AGILIZAR PROCESOS DE ATENCIÓN AL CLIENTE.
 6.ADAPTAR EL LENGUAJE Y LA COMUNICACIÓN NO VERBAL SEGÚN LAS CAPACIDADES Y PREFERENCIAS DE LOS CLIENTES, INCLUYENDO AQUELLOS CON DISCAPACIDAD.
 7.COLABORAR EN LA CREACIÓN DE EXPERIENCIAS POSITIVAS PARA EL CLIENTE, DESDE EL SALUDO INICIAL HASTA LA DESPEDIDA FINAL.
 8.APRENDER A TRABAJAR EN EQUIPO CON COMPAÑEROS DE TRABAJO Y SUPERVISORES PARA MEJORAR LA EXPERIENCIA DEL CLIENTE.
 9.DEMOSTRAR ACTITUDES DE PROFESIONALISMO, COMPROMISO Y RESPETO HACIA LOS CLIENTES Y COMPAÑEROS DE TRABAJO, PROMOVIENDO LA INCLUSIÓN Y LA DIVERSIDAD EN EL ENTORNO LABORAL"</t>
  </si>
  <si>
    <t>PERSONAS EN SITUACIÓN DE DISCAPACIDAD, DE 18 AÑOS O MÁS, QUE SE ATIENDEN EN EDUDOWN, HOMBRES Y MUJERES, QUE TIENEN O NO EXPERIENCIA LABORAL, RESIDENTES DE LA REGIÓN METROPOLITANA Y QUE BUSCAN CON LA CAPACITACIÓN INSERTARSE AL MUNDO LABORAL.</t>
  </si>
  <si>
    <t>BANCO DE CHILE</t>
  </si>
  <si>
    <t>97004000-5</t>
  </si>
  <si>
    <t>CORPORACION EDUDOWN</t>
  </si>
  <si>
    <t>65073010-0</t>
  </si>
  <si>
    <t>CAPACITACIÓN LABORAL PARA EL TRABAJO</t>
  </si>
  <si>
    <t>PLANIFICACIÓN DEL PROYECTO OCUPACIONAL</t>
  </si>
  <si>
    <t>PF0920</t>
  </si>
  <si>
    <t>"1.DESARROLLAR HABILIDADES EMOCIONALES PARA MANEJAR EL ESTRÉS Y LA ANSIEDAD EN EL ÁMBITO LABORAL, CON EL APOYO DE PROFESIONALES.
 2.APRENDER TÉCNICAS EFECTIVAS PARA EL MANEJO DE CONFLICTOS Y LA COMUNICACIÓN ASERTIVA EN EL TRABAJO.
 3.ADQUIRIR CONOCIMIENTOS BÁSICOS SOBRE EL MANEJO DEL DINERO, INCLUYENDO EL PRESUPUESTO Y EL AHORRO CON MATERIAL DE APOYO VISUAL.
 4.DOMINAR HABILIDADES PRÁCTICAS RELACIONADAS CON EL USO DEL TRANSPORTE PÚBLICO O MÉTODOS DE DESPLAZAMIENTO INDEPENDIENTE.
 5.IDENTIFICAR Y GESTIONAR ADECUADAMENTE LOS RECURSOS DE APOYO DISPONIBLES EN EL ENTORNO LABORAL.
 6.PRACTICAR LA PUNTUALIDAD Y LA RESPONSABILIDAD EN LAS TAREAS ASIGNADAS.
 7.FOMENTAR LA AUTONOMÍA Y LA TOMA DE DECISIONES INFORMADAS EN EL CONTEXTO LABORAL.
 8.COLABORAR EN ACTIVIDADES DE GRUPO PARA PROMOVER EL TRABAJO EN EQUIPO Y LA SOLIDARIDAD.
 10.DEMOSTRAR ACTITUDES PROACTIVAS, COMPROMISO Y PERSEVERANCIA EN LA BÚSQUEDA Y MANTENIMIENTO DEL EMPLEO."</t>
  </si>
  <si>
    <t>COCINA INCLUSIVA CON APOYO</t>
  </si>
  <si>
    <t>"1.IDENTIFICAR Y UTILIZAR UTENSILIOS DE COCINA ADAPTADOS.
 2.SELECCIONAR Y PREPARAR INGREDIENTES FRESCOS Y BÁSICOS CON APOYO PROFESIONAL.
 3.SEGUIR INSTRUCCIONES SIMPLES PARA LA ELABORACIÓN DE RECETAS ADAPTADAS.
 4.APLICAR MEDIDAS DE HIGIENE Y SEGURIDAD EN LA COCINA CON ASISTENCIA Y MATERIAL ADAPTADO PARA SU COMPRENSIÓN. 
 5.RECONOCER SABORES Y TEXTURAS DE ALIMENTOS CON EL APOYO NECESARIO.
 6.UTILIZAR TÉCNICAS BÁSICAS DE CORTE Y PREPARACIÓN DE ALIMENTOS CON AYUDA Y USO DE ELEMENTOS ADAPTADOS. 
 7.ADAPTAR RECETAS SEGÚN NECESIDADES Y PREFERENCIAS INDIVIDUALES CON ORIENTACIÓN.
 8.COLABORAR EN ACTIVIDADES GRUPALES DE COCINA CON ASISTENCIA ADECUADA.
 9.PRESENTAR PLATOS DE FORMA SENCILLA Y ATRACTIVA CON APOYO DE PROFESIONALES."</t>
  </si>
  <si>
    <t>CONTROL DE CALIDAD EN LA INDUSTRIA ALIMENTARIA</t>
  </si>
  <si>
    <t>- APLICAR NORMAS DEL REGLAMENTO SANITARIO DE LOS ALIMENTOS (RSA) Y LA LEY 20.606 SOBRE
ETIQUETADO NUTRICIONAL.
- RECONOCER Y APLICAR BUENAS PRÁCTICAS DE MANUFACTURA (BPM) EN PROCESOS PRODUCTIVOS
ALIMENTARIOS.
- IMPLEMENTAR PRINCIPIOS DEL SISTEMA HACCP PARA EL CONTROL DE PELIGROS ALIMENTARIOS.
- MANEJAR HERRAMIENTAS E INSTRUMENTOS DE MEDICIÓN PARA EVALUACIÓN SENSORIAL,
FISICOQUÍMICA Y MICROBIOLÓGICA BÁSICA.
- INTERPRETAR Y REGISTRAR RESULTADOS DE CONTROL DE CALIDAD, REPORTANDO NO CONFORMIDADES
SEGÚN PROTOCOLOS ESTABLECIDOS.
- APLICAR CRITERIOS DE AUDITORÍA Y TRAZABILIDAD CONFORME A ESTÁNDARES ISO 22000 Y BRC FOOD.</t>
  </si>
  <si>
    <t>HOMBRES Y MUJERES, ESTUDIANTES DE CUARTO AÑO MEDIO DE LICEOS TECNICO PROFESIONAL DE LA COMUNA DE SANTIAGOL, CON ENSEÑANZA MEDIA COMPLETA PREFERENTEMENTE</t>
  </si>
  <si>
    <t>CURSO INSTALADOR ELECTRICO AUTORIZADO CLASE D</t>
  </si>
  <si>
    <t>SIERRA GORDA</t>
  </si>
  <si>
    <t xml:space="preserve">"1. CONOCIMIENTO DE LA NORMATIVA ELÉCTRICA Y SEGURIDAD
 • APRENDER A APLICAR LAS NORMATIVAS ELÉCTRICAS VIGENTES EN CHILE, EN ESPECIAL LAS REGULACIONES DE LA SEC (COMO EL REGLAMENTO DE INSTALACIONES ELÉCTRICAS Y LAS NORMAS NCH).
 • COMPRENDER LAS NORMATIVAS DE SEGURIDAD ELÉCTRICA PARA PROTEGER A LAS PERSONAS Y LOS BIENES, TANTO EN INSTALACIONES RESIDENCIALES COMO COMERCIALES E INDUSTRIALES.
 • IDENTIFICAR LAS SEÑALES Y PRECAUCIONES DE SEGURIDAD AL TRABAJAR CON SISTEMAS ELÉCTRICOS, Y SABER CÓMO ACTUAR ANTE EMERGENCIAS ELÉCTRICAS.
 • DESARROLLAR UNA COMPRENSIÓN PROFUNDA DE LA LEY 20.123 QUE REGULA EL EJERCICIO PROFESIONAL DE LOS INSTALADORES ELÉCTRICOS Y SUS IMPLICANCIAS LEGALES.
 2. FUNDAMENTOS DE ELECTRICIDAD
 • EXPLICAR LOS PRINCIPIOS BÁSICOS DE LA ELECTRICIDAD, COMO CORRIENTE ELÉCTRICA, VOLTAJE, RESISTENCIA, POTENCIA Y LEY DE OHM.
 • CONOCER LOS TIPOS DE CORRIENTE ELÉCTRICA (AC Y DC) Y SUS APLICACIONES EN LAS INSTALACIONES ELÉCTRICAS.
 • IDENTIFICAR LOS COMPONENTES Y EQUIPOS ELÉCTRICOS (CONDUCTORES, INTERRUPTORES, ENCHUFES, TOMACORRIENTES, ETC.) Y SU CORRECTO USO Y APLICACIÓN.
 3. DISEÑO Y CÁLCULO DE INSTALACIONES ELÉCTRICAS
 • REALIZAR CÁLCULOS BÁSICOS DE INSTALACIONES ELÉCTRICAS PARA DETERMINAR LA CAPACIDAD ADECUADA DE LOS CONDUCTORES, PROTECCIÓN Y EQUIPOS EN FUNCIÓN DE LA CARGA.
 • DESARROLLAR DIAGRAMAS ELÉCTRICOS Y PLANOS DE INSTALACIONES, ESPECIFICANDO LOS COMPONENTES, DISPOSITIVOS Y CONEXIONES A UTILIZAR.
 • SELECCIONAR Y DIMENSIONAR ADECUADAMENTE LOS ELEMENTOS DE PROTECCIÓN COMO FUSIBLES Y DISYUNTORES, SEGÚN EL TIPO DE INSTALACIÓN Y CARGAS CONECTADAS.
 4. INSTALACIONES ELÉCTRICAS RESIDENCIALES Y COMERCIALES
 • PLANIFICAR Y EJECUTAR INSTALACIONES ELÉCTRICAS EN VIVIENDAS Y EDIFICIOS COMERCIALES, RESPETANDO LAS DISTANCIAS DE SEGURIDAD Y LAS NORMAS DE LA SEC.
 • INSTALAR TABLEROS DE DISTRIBUCIÓN ELÉCTRICA Y REALIZAR CONEXIONES A SISTEMAS DE ENERGÍA, ASEGURANDO LA CORRECTA DISTRIBUCIÓN DE CIRCUITOS Y PROTECCIÓN ADECUADA.
 • REALIZAR CONEXIONES DE PUESTA A TIERRA </t>
  </si>
  <si>
    <t>HOMBRES Y MUJERES DE 18 AÑOS O MAS, QUE PERTENECEN AL 80% MAS VULNERABLE, QUE RESIDEN EN LA COMUNA DE CIERRA GORDA Y CUENTAN CON EDUCACIÓN MEDIA COMPLETA.</t>
  </si>
  <si>
    <t>EDUCACIÓN FINANCIERA</t>
  </si>
  <si>
    <t>USO DE TIC’S EN LA BUSQUEDA DE EMPLEO</t>
  </si>
  <si>
    <t>PF0923</t>
  </si>
  <si>
    <t>03. LUNES - VESPERTINO / 06. MARTES - VESPERTINO / 09. MIÉRCOLES - VESPERTINO / 12. JUEVES - VESPERTINO / 14. VIERNES - TARDE</t>
  </si>
  <si>
    <t xml:space="preserve">MÓDULO 1: ¿QUÉ ES LA EDUCACIÓN FINANCIERA?
DURACIÓN: 6 HORAS APRENDIZAJES ESPERADOS:
ENTENDER QUÉ ES LA EDUCACIÓN FINANCIERA Y SU IMPORTANCIA EN LA VIDA COTIDIANA.
RECONOCER CONCEPTOS BÁSICOS COMO INGRESOS, GASTOS, AHORRO Y DEUDA.
PROPORCIONAR HERRAMIENTAS INICIALES PARA LA GESTIÓN EFICIENTE DEL DINERO.
CONTENIDOS:
INTRODUCCIÓN AL CONCEPTO DE EDUCACIÓN FINANCIERA.
EL IMPACTO DE LAS DECISIONES FINANCIERAS EN EL BIENESTAR.
PRIMEROS PASOS PARA ORGANIZAR LAS FINANZAS PERSONALES.
MÓDULO 2: PRESUPUESTOS BÁSICOS PARA ORGANIZAR GASTOS
DURACIÓN: 10 HORAS APRENDIZAJES ESPERADOS:
APRENDER A CREAR UN PRESUPUESTO BÁSICO.
IDENTIFICAR INGRESOS Y DIVIDIR GASTOS EN CATEGORÍAS ESENCIALES.
DESARROLLAR HÁBITOS PARA MANTENER PRESUPUESTOS SIMPLES Y SOSTENIBLES.
CONTENIDOS:
¿QUÉ ES UN PRESUPUESTO Y CÓMO SE ELABORA?
ESTRATEGIAS PARA EVITAR GASTOS INNECESARIOS.
EJERCICIOS PRÁCTICOS: CREAR PRESUPUESTOS PERSONALIZADOS.
MÓDULO 3: AHORRO PARA EL FUTURO Y METAS FINANCIERAS
DURACIÓN: 8 HORAS APRENDIZAJES ESPERADOS:
ENSEÑAR LA IMPORTANCIA DEL AHORRO Y CÓMO EMPEZAR A AHORRAR CON RECURSOS LIMITADOS.
ESTABLECER METAS FINANCIERAS A CORTO Y LARGO PLAZO.
RECONOCER LA IMPORTANCIA DE AHORRAR PARA IMPREVISTOS Y PROYECTOS FUTUROS.
CONTENIDOS:
INTRODUCCIÓN AL AHORRO: CONSEJOS FÁCILES PARA EMPEZAR.
CÓMO ESTABLECER METAS FINANCIERAS SIMPLES Y REALIZABLES.
HERRAMIENTAS BÁSICAS PARA CALCULAR Y PLANIFICAR AHORROS.
MÓDULO 4: DEUDAS Y DECISIONES FINANCIERAS INFORMADAS
DURACIÓN: 8 HORAS APRENDIZAJES ESPERADOS:
ENTENDER LOS RIESGOS DEL ENDEUDAMIENTO EXCESIVO Y CÓMO EVITARLO.
RECONOCER DIFERENTES TIPOS DE DEUDA Y SUS IMPLICACIONES.
APRENDER A TOMAR DECISIONES FINANCIERAS INFORMADAS Y RESPONSABLES.
CONTENIDOS:
DIFERENCIAS ENTRE DEUDA BUENA Y DEUDA MALA.
ESTRATEGIAS BÁSICAS PARA SALIR DE DEUDAS.
EJERCICIOS PRÁCTICOS: EVALUAR DECISIONES DE GASTO.
MÓDULO 5: AYUDAS DEL ESTADO Y HERRAMIENTAS PARA LA INDEPENDENCIA ECONÓMICA
DURACIÓN: 10 HORAS APRENDIZAJES ESPERADOS:
INFORMAR SOBRE PROGRAMAS Y BENEFICIOS DEL ESTADO </t>
  </si>
  <si>
    <t>JÓVENES, HOMBRES O MUJERES, DE ENTRE 18 Y 21 AÑOS, QUE EMPIEZAN A GENERAR SUS PROPIOS INGRESOS Y REQUIEREN APRENDER A GESTIONAR SUS FINANZAS PERSONALES, Y QUE RESIDAN EN LA COMUNA DE SAN JOAQUÍN. CON EDUCACION BASICA PREFERENTEMENTE, MANEJO DE COMPUTACIÓN A NIVEL USUARIO.</t>
  </si>
  <si>
    <t>RUT 69254600-8 MUNICIPALIDAD DE SAN JOAQUÍN. PERSONAS DERIVADAS POR OMIL DE LO SAN JOAQUÍN, ESPECÍFICAMENTE QUE PERTENECEN AL 80% MAS VULNERABLES</t>
  </si>
  <si>
    <t>69254600-8</t>
  </si>
  <si>
    <t>ELABORACIÓN DE PRODUCTOS DE PASTELERÍA Y REPOSTERÍA</t>
  </si>
  <si>
    <t>"MÓDULO 1: NORMAS DE HIGIENE Y SEGURIDAD PERSONAL, LABORAL Y AMBIENTAL EN LA MANIPULACIÓN DE ALIMENTOS.
 - APLICAR LAS NORMAS BÁSICAS DE HIGIENE PERSONAL Y LABORAL PARA GARANTIZAR LA SEGURIDAD ALIMENTARIA EN LA MANIPULACIÓN DE PRODUCTOS.
 - IMPLEMENTAR MEDIDAS DE SEGURIDAD AMBIENTAL EN LA MANIPULACIÓN DE ALIMENTOS, MANTENIENDO UN ENTORNO LIMPIO Y ORDENADO PARA PREVENIR RIESGOS SANITARIOS.
 - GESTIONAR CORRECTAMENTE LA TEMPERATURA Y EL ALMACENAMIENTO DE LOS PRODUCTOS SEGÚN LAS NORMATIVAS DE SEGURIDAD ALIMENTARIA, ASEGURANDO LA CALIDAD E INOCUIDAD DE LOS ALIMENTOS.
 - IDENTIFICAR Y PREVENIR RIESGOS LABORALES ASOCIADOS CON LA MANIPULACIÓN DE ALIMENTOS, APLICANDO MEDIDAS PREVENTIVAS PARA EVITAR ACCIDENTES Y ENFERMEDADES EN EL ENTORNO DE TRABAJO.
 MÓDULO 2: PREPARACIÓN DE MISE EN PLACE 
 - ORGANIZAR INGREDIENTES Y UTENSILIOS DE MANERA EFICIENTE PARA OPTIMIZAR LA PRODUCCIÓN EN PASTELERÍA.
 - MEDIR Y PREPARAR INGREDIENTES CON PRECISIÓN, ASEGURANDO CALIDAD EN LOS PRODUCTOS FINALES.
 - CONSERVAR LOS INGREDIENTES CORRECTAMENTE, MANTENIENDO SU FRESCURA Y CALIDAD DURANTE EL PROCESO DE PREPARACIÓN.
 MÓDULO 3: INTERPRETACIÓN Y APLICACIÓN DE TÉCNICAS PARA ELABORAR RECETAS UTILIZADAS EN PASTELERÍA Y REPOSTERÍA
 - INTERPRETAR Y APLICAR RECETAS CORRECTAMENTE, UTILIZANDO LOS INGREDIENTES Y TÉCNICAS ADECUADAS PARA LOGRAR PRODUCTOS DE CALIDAD.
 - APLICAR TÉCNICAS DE PREPARACIÓN, COCCIÓN Y DECORACIÓN PARA PRODUCIR PRODUCTOS DE PASTELERÍA CON EL SABOR Y PRESENTACIÓN DESEADOS.
 - AJUSTAR RECETAS SEGÚN LAS NECESIDADES DEL CLIENTE O CONDICIONES DEL ENTORNO, MANTENIENDO LA CALIDAD DEL PRODUCTO.
 - GESTIONAR EL TIEMPO Y LOS RECURSOS EFICIENTEMENTE, ASEGURANDO LA ENTREGA DE PRODUCTOS FRESCOS Y BIEN ELABORADOS DENTRO DE LOS PLAZOS ESTABLECIDOS.
 MÓDULO 4: PREPARACIÓN DE PRODUCTOS DE PASTELERÍA, REPOSTERÍA Y MASAS SALADAS
 - APLICAR TÉCNICAS ADECUADAS PARA PREPARAR PRODUCTOS DE PASTELERÍA Y REPOSTERÍA, GARANTIZANDO LA TEXTURA, SABOR Y PRESENTACIÓN DESEADOS.
 - ELABORAR MASAS SALADAS COMO QUICHES,</t>
  </si>
  <si>
    <t xml:space="preserve">ELABORACIÓN DE PRODUCTOS DE PASTELERÍA Y REPOSTERÍA
</t>
  </si>
  <si>
    <t>MÓDULO 1: NORMAS DE HIGIENE Y SEGURIDAD EN LA MANIPULACIÓN DE ALIMENTOS
APLICAR NORMAS BÁSICAS DE HIGIENE PERSONAL Y LABORAL PARA ASEGURAR LA INOCUIDAD ALIMENTARIA. IMPLEMENTAR MEDIDAS DE SEGURIDAD AMBIENTAL, MANTENIENDO UN ENTORNO LIMPIO PARA PREVENIR RIESGOS SANITARIOS. CONTROLAR TEMPERATURA Y ALMACENAMIENTO DE PRODUCTOS SEGÚN NORMATIVAS. IDENTIFICAR Y PREVENIR RIESGOS LABORALES MEDIANTE MEDIDAS PREVENTIVAS.
MÓDULO 2: PREPARACIÓN DE MISE EN PLACE
ORGANIZAR EFICIENTEMENTE INGREDIENTES Y UTENSILIOS PARA OPTIMIZAR LA PRODUCCIÓN. MEDIR Y PREPARAR CON PRECISIÓN, GARANTIZANDO CALIDAD. CONSERVAR INGREDIENTES ADECUADAMENTE PARA MANTENER FRESCURA DURANTE LA PREPARACIÓN.
MÓDULO 3: TÉCNICAS PARA ELABORAR RECETAS DE PASTELERÍA Y REPOSTERÍA
INTERPRETAR Y APLICAR RECETAS USANDO INGREDIENTES Y TÉCNICAS ADECUADAS. EJECUTAR TÉCNICAS DE PREPARACIÓN, COCCIÓN Y DECORACIÓN PARA LOGRAR PRODUCTOS CON BUEN SABOR Y PRESENTACIÓN. AJUSTAR RECETAS SEGÚN NECESIDADES DEL CLIENTE O CONTEXTO. GESTIONAR TIEMPO Y RECURSOS PARA CUMPLIR PLAZOS CON PRODUCTOS FRESCOS Y BIEN ELABORADOS.
MÓDULO 4: PREPARACIÓN DE PRODUCTOS DE PASTELERÍA, REPOSTERÍA Y MASAS SALADAS
APLICAR TÉCNICAS ADECUADAS EN LA ELABORACIÓN DE PRODUCTOS, GARANTIZANDO TEXTURA Y SABOR. PREPARAR MASAS SALADAS COMO QUICHES, EMPANADAS Y PANES, SIGUIENDO MÉTODOS DE AMASADO Y COCCIÓN. USAR EFICIENTEMENTE INGREDIENTES Y EQUIPOS, OPTIMIZANDO TIEMPOS Y CALIDAD.</t>
  </si>
  <si>
    <t xml:space="preserve">HOMBRES Y MUJERES ENTRE 18 Y 64 AÑOS DE EDAD,  PERTENECIENTES AL 80% DE LA POBLACIÓN MÁS VULNERABLE, SEGÚN REGISTRO SOCIAL DE HOGARES. PREFERENTEMENTE ENSEÑANZA MEDIA COMPLETA., CESANTE, NO SE REQUIERE EXPERIENCIA EN EL ÁREA. 
</t>
  </si>
  <si>
    <t xml:space="preserve">Banco Bice
</t>
  </si>
  <si>
    <t xml:space="preserve">97080000-K
</t>
  </si>
  <si>
    <t>GARZONERÍA PARA PERSONAS CON DISCAPACIDAD INTELECTUAL</t>
  </si>
  <si>
    <t>"1. DESARROLLAR HABILIDADES DE COMUNICACIÓN EFECTIVA PARA INTERACTUAR CON CLIENTES Y COMPAÑEROS DE TRABAJO.
 2. CONOCER Y APLICAR NORMAS DE ETIQUETA Y PROTOCOLO ADAPTADAS AL SERVICIO EN RESTAURANTES.
 3. ADQUIRIR DESTREZAS EN LA TOMA DE PEDIDOS Y MANEJO DE COMANDAS CON EL APOYO DE PROFESIONALES.
 4. APRENDER TÉCNICAS PARA LA PREPARACIÓN Y MONTAJE DE MESAS TENIENDO EN CUENTA LAS NECESIDADES INDIVIDUALES DE LOS COMENSALES.
 5. IDENTIFICAR Y RESOLVER PROBLEMAS COMUNES EN EL ÁREA DE ATENCIÓN AL CLIENTE CON ASISTENCIA ESPECIALIZADA.
 6. MANEJAR CON DESTREZA HERRAMIENTAS UTILIZADAS EN EL SERVICIO DE RESTAURANTES.
 7. CONOCER Y APLICAR MEDIDAS DE HIGIENE Y SEGURIDAD ALIMENTARIA EN EL ÁREA DE TRABAJO.
 8. PRACTICAR EL TRABAJO EN EQUIPO Y LA COLABORACIÓN CON OTROS MIEMBROS DEL PERSONAL DEL RESTAURANTE.
 9. DEMOSTRAR ACTITUDES DE EMPATÍA, RESPETO Y PROFESIONALISMO HACIA CLIENTES Y COLEGAS, PROMOVIENDO LA INCLUSIÓN Y LA DIVERSIDAD EN EL ENTORNO LABORAL."</t>
  </si>
  <si>
    <t>HERRAMIENTAS TRANSVERSALES PARA EL EMPLEO</t>
  </si>
  <si>
    <t>PUENTE ALTO</t>
  </si>
  <si>
    <t>MÓDULO 1: TRABAJO EN EQUIPO
APRENDIZAJES ESPERADOS:
COMPRENDER LA IMPORTANCIA DEL TRABAJO COLABORATIVO PARA ALCANZAR OBJETIVOS COMUNES.
DESARROLLAR HABILIDADES PARA CONSTRUIR RELACIONES EFECTIVAS DENTRO DE UN EQUIPO.
APLICAR TÉCNICAS DE COMUNICACIÓN Y RESOLUCIÓN DE CONFLICTOS EN CONTEXTOS GRUPALES.
MÓDULO 2: HERRAMIENTAS COMUNICACIONALES PARA EL TRABAJO
APRENDIZAJES ESPERADOS:
IDENTIFICAR Y APLICAR TÉCNICAS DE COMUNICACIÓN EFECTIVA EN EL ENTORNO LABORAL.
DESARROLLAR HABILIDADES PARA EXPRESAR IDEAS CLARAMENTE Y ESCUCHAR DE MANERA ACTIVA.
FACILITAR EL ENTENDIMIENTO MUTUO Y MEJORAR LA INTERACCIÓN EN EQUIPOS DE TRABAJO.
MÓDULO 3: INICIATIVA Y APRENDIZAJE PERMANENTE
APRENDIZAJES ESPERADOS:
PROMOVER LA CAPACIDAD DE TOMAR DECISIONES AUTÓNOMAS EN EL ÁMBITO PROFESIONAL.
DESARROLLAR HABILIDADES PARA BUSCAR Y UTILIZAR OPORTUNIDADES DE APRENDIZAJE CONTINUO.
APLICAR ESTRATEGIAS PARA ADAPTARSE A ENTORNOS LABORALES DINÁMICOS Y CAMBIANTES.
MÓDULO 4: PLANIFICACIÓN DEL PROYECTO OCUPACIONAL
APRENDIZAJES ESPERADOS:
DESARROLLAR HABILIDADES PARA DEFINIR OBJETIVOS PERSONALES Y PROFESIONALES.
IDENTIFICAR PASOS CLAVE PARA IMPLEMENTAR UN PROYECTO OCUPACIONAL EXITOSO.
APLICAR HERRAMIENTAS DE PLANIFICACIÓN PARA MEJORAR LA EMPLEABILIDAD.
MÓDULO 5: EFECTIVIDAD PERSONAL
APRENDIZAJES ESPERADOS:
RECONOCER Y APLICAR ESTRATEGIAS PARA EL DESARROLLO DE LA EFECTIVIDAD PERSONAL EN EL TRABAJO.
DESARROLLAR HABILIDADES PARA LA AUTOEVALUACIÓN Y MEJORA CONTINUA.
FORTALECER LA CAPACIDAD DE ALCANZAR METAS Y RESULTADOS EN EL ENTORNO LABORAL.
MÓDULO 6: TÉCNICAS PARA LA RESOLUCIÓN DE PROBLEMAS
APRENDIZAJES ESPERADOS:
IDENTIFICAR PROBLEMAS Y ANALIZAR SUS CAUSAS DENTRO DEL ÁMBITO LABORAL.
DESARROLLAR HABILIDADES PARA APLICAR TÉCNICAS DE RESOLUCIÓN EFECTIVA DE PROBLEMAS.
PROMOVER LA TOMA DE DECISIONES FUNDAMENTADAS Y ORIENTADAS A SOLUCIONES.
MÓDULO 7: GESTIÓN DEL TIEMPO Y PRIORIDADES
APRENDIZAJES ESPERADOS:
APRENDER A GESTIONAR EL TIEMPO DE MANERA EFICIENTE PARA CUMPLIR CON TAREAS Y OBJETIVOS</t>
  </si>
  <si>
    <t>TRABAJADORES ACTIVOS O EN PROCESO DE RECONVERSIÓN LABORAL (HOMBRES Y MUJERES), DE 18 AÑOS DE EDAD O MÁS, CUYA REMUNERACIÓN PROMEDIO IMPONIBLE NO SUPERE $900.000 MENSUALES, CON 6 COTIZACIONES PAGADAS, CONTINUAS O DISCONTINUAS, EN LOS ÚLTIMOS 24 MESES. LA REMUNERACIÓN PROMEDIO SERÁ CALCULADA SOBRE EL TOTAL DE COTIZACIONES PRESENTADAS Y SIN CONSIDERAR HORAS EXTRAS NI BONOS.</t>
  </si>
  <si>
    <t>PRINCIPAL ADMINISTRADORA GENERAL DE FONDOS S.A., PRINCIPAL COMPAÑÍA DE SEGUROS DE VIDA CHILE S.A., PRINCIPAL SERVICIOS CORPORATIVOS CHILE TDA., PRINCIPAL AHORRO E INVERSIONES S.A.</t>
  </si>
  <si>
    <t>91999000-7, 96588080-1, 76752060-3, 76613770-9</t>
  </si>
  <si>
    <t>SOCIEDAD DE ASISTENCIA Y CAPACTIACIÓN</t>
  </si>
  <si>
    <t>70012450-9</t>
  </si>
  <si>
    <t>HOJA DE CÁLCULO NIVEL AVANZADO</t>
  </si>
  <si>
    <t>"N° 1: INSERTA DATOS EN UNA HOJA DE CÁLCULO, ESPECIFICANDO SU USO. N° 2: DIGITA DATOS ALFANUMÉRICOS EN UNA HOJA DE CALCULO. N° 3: REALIZA UNA EDICIÓN DE PLANILLA DE CÁLCULO. N° 4: REALIZA OPERACIONES EN UNA HOJA DE CÁLCULO CON FUNCIONES MATEMÁTICAS COMPLEJAS. N° 5: DESARROLLA DIFERENTES TIPOS DE GRÁFICOS Y LOS INTERPRETA SEGÚN LOS DATOS DEFINIDOS. N° 6: UTILIZA LAS HERRAMIENTAS DE FILTROS Y BÚSQUEDA PARA OPTIMIZAR LA PRECISIÓN DEPURACIÓN DE LA BASE DE DATOS.
 N° 7: REALIZA FUNCIONES LÓGICAS EN LA PLANILLA DE DATOS, PARA CALCULAR ESTADÍSTICOS DESCRIPTIVOS.
 N° 8: APLICA EN PLANILLAS ELECTRÓNICAS FÓRMULAS SIMPLES Y COMPUESTAS, FUNCIONES ESTADÍSTICAS Y FUNCIONES LÓGICAS QUE LE PERMITAN OBSERVAR RESULTADOS DE PROCESOS UTILIZADOS EN SU ÁREA DE TRABAJO.
 N° 9: CREA TABLAS DINÁMICAS PARA ENTREGAR SOLUCIONES A REQUERIMIENTOS SOLICITADOS.
 N° 10: GENERA MACROS A TRAVÉS DE DIVERSAS INSTRUCCIONES PARA DAR RESPUESTA A UNA DETERMINADA NECESIDAD."</t>
  </si>
  <si>
    <t>TRABAJADORES ACTIVOS O EN PROCESO DE RECONVERSIÓN LABORAL, HOMBRES Y MUJERES, DE 18 AÑOS DE EDAD O MÁS, DE LA COMUNA DE PUENTE ALTO, CON EDUCACIÓN MEDIA COMPLETA PREFERENTEMENTE</t>
  </si>
  <si>
    <t>HOUSEKEEPING INCLUSIVO: LIMPIEZA CON PROFESIONALISMO</t>
  </si>
  <si>
    <t>07. MIÉRCOLES - MAÑANA / 10. JUEVES - MAÑANA / 13. VIERNES - MAÑANA</t>
  </si>
  <si>
    <t>"1. DOMINAR TÉCNICAS DE LIMPIEZA Y MANTENIMIENTO ADAPTADAS A DIFERENTES ÁREAS Y SUPERFICIES EN ESTABLECIMIENTOS HOTELEROS.
 2. CONOCER Y APLICAR PROTOCOLOS DE LIMPIEZA Y DESINFECCIÓN CONFORME A ESTÁNDARES DE CALIDAD Y SEGURIDAD, CON EL APOYO DE PROFESIONALES.
 3. IDENTIFICAR Y UTILIZAR PRODUCTOS DE LIMPIEZA DE MANERA ADECUADA Y SEGURA, SIGUIENDO LAS INDICACIONES Y PRECAUCIONES NECESARIAS.
 4. APRENDER A GESTIONAR EFICIENTEMENTE EL TIEMPO Y LOS RECURSOS PARA CUMPLIR CON LAS TAREAS DE LIMPIEZA EN EL TIEMPO ESTIPULADO.
 5. ADAPTAR LAS TÉCNICAS DE LIMPIEZA SEGÚN LAS NECESIDADES INDIVIDUALES.
 6. MANTENER LA PRIVACIDAD Y CONFIDENCIALIDAD AL MANIPULAR OBJETOS PERSONALES DE LOS HUÉSPEDES DURANTE EL PROCESO DE LIMPIEZA.
 7. COLABORAR EN LA ORGANIZACIÓN Y REPOSICIÓN DE SUMINISTROS DE LIMPIEZA DE MANERA ORDENADA Y EFICIENTE CON MATERIAL DE APOYO VISUAL.
 8. COMUNICARSE DE MANERA EFECTIVA CON EL PERSONAL Y LA ADMINISTRACIÓN DEL HOTEL PARA REPORTAR INCIDENCIAS Y NECESIDADES DE MANTENIMIENTO.
 9. DEMOSTRAR ACTITUDES DE RESPONSABILIDAD, PROFESIONALISMO Y RESPETO HACIA LOS HUÉSPEDES Y EL ENTORNO LABORAL, FOMENTANDO LA INCLUSIÓN Y LA DIVERSIDAD."</t>
  </si>
  <si>
    <t>EL CURSO HOUSEKEEPING INCLUSIVO: LIMPIEZA CON PROFESIONALISMO ESTÁ DISEÑADO PARA CAPACITAR A LOS PARTICIPANTES EN TÉCNICAS AVANZADAS DE LIMPIEZA Y GESTIÓN EN ENTORNOS LABORALES, PROMOVIENDO LA INCLUSIÓN, EL PROFESIONALISMO Y LA RESPONSABILIDAD. ESTE CURSO ESTÁ DEDICADO A PERSONAS EN SITUACIÓN DE DISCAPACIDAD, DE 18 AÑOS O MÁS, QUE SE ATIENDEN EN EDUDOWN, HOMBRES Y MUJERES, QUE TIENEN O NO EXPERIENCIA LABORAL, RESIDENTES DE LA REGIÓN METROPOLITANA Y QUE BUSCAN CON LA CAPACITACIÓN INSERTARSE AL MUNDO LABORAL.</t>
  </si>
  <si>
    <t>IMPLEMENTACIÓN Y MANTENIMIENTO DE HUERTOS CON FOCO EN LA INCLUSION</t>
  </si>
  <si>
    <t>"1. PREPARAR LA TIERRA Y SELECCIONAR ADECUADAMENTE LAS SEMILLAS PARA EL CULTIVO CON MATERIAL ADAPTADO DE APOYO VISUAL.
 2. IMPLEMENTAR TÉCNICAS DE RIEGO Y DRENAJE ADAPTADAS A LAS NECESIDADES DEL HUERTO CON AYUDA.
 3. IDENTIFICAR Y CONTROLAR PLAGAS Y ENFERMEDADES DE MANERA SOSTENIBLE Y ACCESIBLE CON MATERIAL ADAPTADO DE APOYO VISUAL.
 4. ADAPTAR EL DISEÑO DEL HUERTO PARA FACILITAR EL ACCESO Y LA MOVILIDAD.
 5. UTILIZAR HERRAMIENTAS DE JARDINERÍA DE FORMA SEGURA Y EFECTIVA CON APOYO PROFESIONAL CON APOYO.
 6. RECONOCER Y FOMENTAR LA BIODIVERSIDAD EN EL ENTORNO DEL HUERTO.
 7. COMPRENDER LOS CICLOS DE CRECIMIENTO DE LAS PLANTAS Y PLANIFICAR LA ROTACIÓN DE CULTIVOS CON ASISTENCIA ADECUADA.
 8. COLABORAR EN LA COSECHA Y EL ALMACENAMIENTO DE LOS PRODUCTOS DEL HUERTO.
 9. APLICAR PRÁCTICAS DE COMPOSTAJE Y RECICLAJE PARA MANTENER LA SOSTENIBILIDAD DEL HUERTO."</t>
  </si>
  <si>
    <t xml:space="preserve">HOMBRES Y MUJERES, QUE TIENEN O NO EXPERIENCIA LABORAL, RESIDENTES DE LA REGIÓN METROPOLITANA, PERSONAS EN SITUACIÓN DE DISCAPACIDAD, DE 18 AÑOS O MÁS, QUE SE ATIENDEN EN EDUDOWN Y QUE QUIERAN INSERTARSE EN EL MUNDO LABORAL, CONSIGUIENDO MAYORES OPORTUNIDADES PARA TRABAJAR EN EL RUBRO AGRÍCOLA-GANADERO. </t>
  </si>
  <si>
    <t>INTEGRACIÓN DE COMPETENCIAS ESPECIALIZADAS DE PRODUCCIÓN LECHERA, EN LA FORMACIÓN DE TÉCNICOS AGROPECUARIOS.</t>
  </si>
  <si>
    <t>FRESIA</t>
  </si>
  <si>
    <t>10. JUEVES - MAÑANA</t>
  </si>
  <si>
    <t>"1.- EL ALUMNO SERÁ CAPAZ DE APLICAR LOS PROCEDIMIENTOS DE MANEJO DE BIENESTAR ANIMAL EN PLANTELES DE PRODUCCIÓN PECUARIA. APRENDIZAJES ESPECÍFICOS MÓDULO 1:
A) IDENTIFICAR LAS NORMATIVAS NACIONALES E INTERNACIONALES DE BIENESTAR ANIMAL
B) RECONOCER LOS INDICADORES DE EVALUACIÓN DE BIENESTAR ANIMAL.
C) APLICAR LOS PROCEDIMIENTOS DE BIENESTAR ANIMAL EN PLANTELES DE PRODUCCIÓN PECUARIA.
D) APLICAR PROCEDIMIENTOS DE EVALUACIÓN DE BIENESTAR ANIMAL EN PLANTELES DE PRODUCCIÓN PECUARIA.
2.- EL PARTICIPANTE SERÁ CAPAZ DE APLICAR TÉCNICAS PREDIALES ORIENTADAS AL PASTOREO EFICIENTE DE BOVINOS. APRENDIZAJES ESPECÍFICOS MÓDULO 2:
A) IDENTIFICAR ASPECTOS GENERALES DE SUELOS Y PRADERAS
B) RECONOCER LA ANATOMÍA Y FISIOLOGÍA VEGETAL DE LAS PRINCIPALES PLANTAS FORRAJERAS
C) ANALIZAR LAS CARACTERÍSTICAS DE LA MATERIA SECA Y SU CONSUMO
D) APLICAR LOS INDICADORES DE CALIDAD DE PRADERA
E) APLICAR MÉTODOS DE MEDICIÓN DE MATERIA SECA
F) APLICAR LOS PROCEDIMIENTOS DE PLANIFICACIÓN DE LABORES DE PASTOREO
3.- EL PARTICIPANTE SERÁ CAPAZ DE APLICAR PROCEDIMIENTOS ORIENTADOS A PREVENIR LA MASTITIS DURANTE EL PROCESO DE RUTINA DE ORDEÑO Y MEJORAR LA CALIDAD DE LECHE A TRAVÉS DE LA RUTINA DE ORDEÑA.
APRENDIZAJES ESPECÍFICOS MÓDULO 3:
A) IDENTIFICAR ESTRUCTURAS CLAVE DE LA GLÁNDULA MAMARIA
B) RECONOCER FACTORES QUE PREDISPONEN LA APARICIÓN DE INFECCIONES INTRAMAMARIAS
C) APLICAR PROCEDIMIENTOS DE PREVENCIÓN DE LAS INFECCIONES INTRAMAMARIAS
D) APLICAR TRATAMIENTO DE LAS DIFERENTES PATOLOGÍAS DE LA GLÁNDULA MAMARIA
E) APLICAR HERRAMIENTAS DE DIAGNÓSTICO DE SALUD MAMARIA
F) CUANTIFICAR LOS PRINCIPALES INDICADORES DE SALUD MAMARIA
4.- EL PARTICIPANTE SERÁ CAPAZ DE APLICAR TÉCNICAS DE MANEJO REPRODUCTIVO EN VACAS LECHERAS
APRENDIZAJES ESPECÍFICOS MÓDULO 4:
A) IDENTIFICAR LAS PRINCIPALES ESTRUCTURAS DEL APARATO REPRODUCTOR DE LA HEMBRA Y MACHO BOVINO
B) RECONOCER EL CICLO ESTRAL DE LA HEMBRA BOVINA Y SUS MÉTODOS DE CONTROL HORMONAL
C) APLICAR MANEJOS REPRODUCTIVOS EN HEMBRAS BOVINAS
D) MEDIR ÍNDICES</t>
  </si>
  <si>
    <t xml:space="preserve">JÓVENES DE IV° MEDIO DE LICEO CARLOS IBÁÑEZ DEL CAMPO DE FRESIA.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</si>
  <si>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FUNDACIÓN DE BENEFICENCIA PÚBLICA, CIENTÍFICA Y EDUCACIONAL TRES HOJAS</t>
  </si>
  <si>
    <t>53333861-5</t>
  </si>
  <si>
    <t>PUYEHUE</t>
  </si>
  <si>
    <t>04. MARTES - MAÑANA</t>
  </si>
  <si>
    <t xml:space="preserve">JÓVENES DE IV° MEDIO DE LICEO BICENTENARIO PEOPLE HELP PEOPLE PILMAIQUÉN (PUYEHUE).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</si>
  <si>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OSORNO</t>
  </si>
  <si>
    <t>07. MIÉRCOLES - MAÑANA</t>
  </si>
  <si>
    <t>JÓVENES DE IV° MEDIO DE LICEO BICENTENARIO ADOLFO MATTHEI EN OSORNO. ENTRE LOS REQUISITOS QUE DEBEN TENER LOS OTEC PARA PODER POSTULAR:
1 - SALA DE SIMULACIÓN DE PARTOS CON MODELO A ESCALA REAL DE HEMBRA BOVINA PARA PARTOS DISTÓCICOS.
2 - ACCESO A PREDIOS LECHEROS Y SALAS DE ORDEÑA.
3 - ACCESO A PREDIOS QUE IMPLEMENTEN AGRICULTURA REGENERATIVA</t>
  </si>
  <si>
    <t>SAN PABLO</t>
  </si>
  <si>
    <t xml:space="preserve">JÓVENES DE IV° MEDIO DE LICEO BICENTENARIO ADOLFO MATTHEI EN OSORNO.. ENTRE LOS REQUISITOS QUE DEBEN TENER LOS OTEC PARA PODER POSTULAR:
1 - SALA DE SIMULACIÓN DE PARTOS CON MODELO A ESCALA REAL DE HEMBRA BOVINA PARA PARTOS DISTÓCICOS.
2 - ACCESO A PREDIOS LECHEROS Y SALAS DE ORDEÑA.
3 - ACCESO A PREDIOS QUE IMPLEMENTEN AGRICULTURA REGENERATIVA </t>
  </si>
  <si>
    <t xml:space="preserve">MANTENIMIENTO, MONITOREO Y CONTROL PARA SERVICIOS SANITARIOS RURALES </t>
  </si>
  <si>
    <t>1.-IDENTIFICAR PROCESOS DE DISTRIBUCIÓN DE AGUA POTABLE, DE ACUERDO A PROCESOS ESTABLECIDOS Y NORMATIVAS VIGENTE.
2.- COMPRENDER LA IMPORTANCIA Y FUNCIONAMIENTO BÁSICO DE LOS SSR.                                                                                                                        
3.- APLICAR TÉCNICAS DE MANTENIMIENTO PREVENTIVO Y CORRECTIVO PARA GARANTIZAR LA OPERATIVIDAD DEL SERVICIO.                                                                                                                                 
4.- EVALUAR LA CALIDAD DEL AGUA MEDIANTE EL ANÁLISIS DE SUS PRINCIPALES PARÁMETROS.                                                                                                                              
5.-UTILIZAR HERRAMIENTAS TECNOLÓGICAS PARA EL MONITOREO Y LA OPTIMIZACIÓN DEL RECURSO HÍDRICO.                                                                                 
6.- IMPLEMENTAR MEDIDAS DE SEGURIDAD Y ESTRATEGIAS DE GESTIÓN OPERATIVA EN SSR</t>
  </si>
  <si>
    <t xml:space="preserve">1.- PERSONAS ENTRE 18 Y 75 AÑOS
2.-CESANTES, TRABAJADORES MENOR CALIFICACIÓN , TEMPORALIDAD AGRÍCOLA
3.-HOMBRES Y MUJERES 
4.-ENSEÑANZA BÁSICA COMPLETA O MEDIA INCOMPLETA
5.-JEFES O JEFAS DE HOGAR 
6.-PERTENECIENTES O VINCULADOS A COMITÉS DE AGUA POTABLE RURAL O PLANTAS DE TRATAMIENTO DE AGUAS DE LAS COMUNAS DE MOSTAZAL, CODEGUA, GRANEROS, RANCAGUA, Y MACHALÍ.
7.-. PROVENIENTES DE LAS COMUNAS DE MOSTAZAL, CODEGUA, GRANEROS, RANCAGUA, Y MACHALÍ
8.-CON OFICIOS INFORMALES O DE AUTOAPRENDIZAJE
</t>
  </si>
  <si>
    <t xml:space="preserve">FAENADORA SAN VICENTE </t>
  </si>
  <si>
    <t>Corporación de Desarrollo Regional Pro O Higgins</t>
  </si>
  <si>
    <t>75570200-5</t>
  </si>
  <si>
    <t>MASAJES CORPORALES CON FINES ESTÉTICOS Y DE RELAJACIÓN</t>
  </si>
  <si>
    <t>"MÓDULO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DIFERENTES TIPOS DE PIEL Y SUS NECESIDADES</t>
  </si>
  <si>
    <t>HOMBRES Y MUJERES DE ENTRE 18 Y 64 AÑOS, PERTENECIENTES AL 80% DE LA POBLACIÓN MÁS VULNERABLE SEGÚN EL REGISTRO SOCIAL DE HOGARES.  ESTÁ DIRIGIDO A PERSONAS QUE DESEEN APRENDER UN OFICIO Y DESARROLLARSE EN EL ÁMBITO LABORAL,  CON EL OBJETIVO DE GENERAR AUTONOMÍA ECONÓMICA. NO SE REQUIERE EXPERIENCIA PREVIA EN EL ÁREA, YA QUE EL CURSO ESTÁ DISEÑADO PARA QUIENES BUSCAN ADQUIRIR NUEVOS CONOCIMIENTOS Y HABILIDADES.</t>
  </si>
  <si>
    <t xml:space="preserve">MASAJES CORPORALES CON FINES ESTÉTICOS Y DE RELAJACIÓN
</t>
  </si>
  <si>
    <t>EL BOSQUE</t>
  </si>
  <si>
    <t>MASAJES CORPORALES CON FINES ESTÉTICOS Y DE RELAJACIÓN"MÓDULO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t>
  </si>
  <si>
    <t>"MÓDULO 1: FUNDAMENTOS PARA DIAGNOSTICAR EL TRATAMIENTO ESTÉTICO INTEGRAL.
- IDENTIFICAR LOS PRINCIPIOS BÁSICOS DE LA ANATOMÍA Y FISIOLOGÍA DEL CUERPO HUMANO PARA REALIZAR UN DIAGNÓSTICO ADECUADO EN TRATAMIENTOS ESTÉTICOS.
- APLICAR TÉCNICAS DE EVALUACIÓN PARA DETERMINAR LAS NECESIDADES ESPECÍFICAS DEL CLIENTE.
- DESARROLLAR UN ENFOQUE INTEGRAL PARA LA PLANIFICACIÓN DE TRATAMIENTOS ESTÉTICOS, ALINEADO CON LOS OBJETIVOS Y EL CONTEXTO PERSONAL DEL CLIENTE.
- ESTABLECER UNA COMUNICACIÓN EFECTIVA CON EL CLIENTE PARA COMPRENDER SUS EXPECTATIVAS GARANTIZAR UNA EXPERIENCIA SATISFACTORIA.
MÓDULO 2: MASAJE MANUAL Y MECÁNICO, CON FINES ESTÉTICOS.
- DOMINAR LAS TÉCNICAS DE MASAJE MANUAL Y MECÁNICO PARA MEJORAR LA CIRCULACIÓN, RELAJACIÓN MUSCULAR Y TONIFICACIÓN DE LA PIEL, APLICANDO MOVIMIENTOS ESPECÍFICOS SEGÚN LAS NECESIDADES DEL CLIENTE.
- GARANTIZAR LA SEGURIDAD Y BIENESTAR DEL CLIENTE DURANTE LA APLICACIÓN DE LOS MASAJES, SIGUIENDO LAS NORMAS DE HIGIENE Y ERGONOMÍA. 
- MANTENER LAS CONDICIONES AMBIENTALES DE LA CABINA DE MASAJE.
-  IDENTIFICAR LOS ELEMENTOS DE AROMATERAPIA Y MUSICOTERAPIA ASOCIADA A MASAJES ESTÉTICOS.
MÓDULO 3: MASAJE DE REFLEXOLOGÍA, CON FINES DE RELAJACIÓN.
- COMPRENDER LOS PRINCIPIOS BÁSICOS DE LA REFLEXOLOGÍA, INCLUYENDO LOS PUNTOS REFLEJOS Y SU RELACIÓN CON DIFERENTES ÓRGANOS Y SISTEMAS DEL CUERPO, PARA PROPORCIONAR UN MASAJE EFECTIVO DE RELAJACIÓN.
- APLICAR TÉCNICAS DE REFLEXOLOGÍA PARA REDUCIR EL ESTRÉS Y LA TENSIÓN ACUMULADA EN EL CUERPO, MEJORANDO EL BIENESTAR GENERAL DEL CLIENTE.
- DESARROLLAR UN ENFOQUE PERSONALIZADO EN LA APLICACIÓN DE REFLEXOLOGÍA, TENIENDO EN CUENTA LAS NECESIDADES INDIVIDUALES DEL CLIENTE.
- FOMENTAR LA COMUNICACIÓN CON EL CLIENTE PARA ASEGURAR SU COMODIDAD Y BIENESTAR DURANTE LA SESIÓN DE REFLEXOLOGÍA.
MÓDULO 4: TÉCNICAS ESTÉTICAS DE HIGIENE E HIDRATACIÓN FACIAL Y CORPORAL.
- COMPRENDER LOS PRINCIPIOS DE HIGIENE FACIAL Y CORPORAL, INCLUYENDO LA IDENTIFICACIÓN DE LOS DIFERENTES TIPOS DE PIEL Y SUS NECESIDADES ESPECÍFICAS, P</t>
  </si>
  <si>
    <t>PAUSAS ACTIVAS, RECREACIÓN Y ENTRETENIMIENTO</t>
  </si>
  <si>
    <t>"1.RECONOCER LA IMPORTANCIA DEL MOVIMIENTO Y LAS PAUSAS ACTIVAS PARA EL BIENESTAR FÍSICO Y EMOCIONAL, CON APOYO VISUAL Y EJEMPLOS PRÁCTICOS.
 2.REALIZAR EJERCICIOS DE ESTIRAMIENTO Y MOVILIDAD ARTICULAR DE MANERA GUIADA PARA PREVENIR EL CANSANCIO Y MEJORAR LA POSTURA.
 3.PARTICIPAR EN ACTIVIDADES RECREATIVAS Y LÚDICAS QUE FOMENTEN LA INTEGRACIÓN Y EL TRABAJO EN EQUIPO.
 4.COORDINAR MOVIMIENTOS BÁSICOS Y SECUENCIAS DE EJERCICIOS MEDIANTE JUEGOS Y DINÁMICAS ACCESIBLES.
 5.APLIQUE TÉCNICAS DE RESPIRACIÓN Y RELAJACIÓN PARA REDUCIR EL ESTRÉS Y MEJORAR LA CONCENTRACIÓN.
 6.UTILIZAR MATERIALES ADAPTADOS (PELOTAS, BANDAS ELÁSTICAS, MÚSICA, ETC.) PARA REALIZAR EJERCICIOS DE FORMA SEGURA Y ENTRETENIDA.
 7.RECONOCER LA IMPORTANCIA DEL RITMO Y LA MÚSICA EN LA EJECUCIÓN DE ACTIVIDADES RECREATIVAS Y DE ENTRETENIMIENTO.
 8.PROPONER Y GUIAR UNA PAUSA ACTIVA SENCILLA PARA SUS COMPAÑEROS CON EL APOYO DE UN INSTRUCTOR.
 9.FOMENTAR EL RESPETO Y LA INCLUSIÓN EN TODAS LAS ACTIVIDADES RECREATIVAS, PROMOVIENDO LA PARTICIPACIÓN DE TODOS."</t>
  </si>
  <si>
    <t xml:space="preserve">RESPUESTA A EMERGENCIAS CON MATERIALES PELIGROSOS, NIVEL OPERACIONES
</t>
  </si>
  <si>
    <t>TRABAJADORES INSCRITOS EN REGISTROS ESPECIALES (PESCADORES, FERIANTES, TAXIS Y COLECTIVOS, U OTROS ANÁLOGOS).</t>
  </si>
  <si>
    <t>1. RECONOCER LOS DIFERENTES TIPOS DE MATERIALES PELIGROSOS MEDIANTE ETIQUETAS, DOCUMENTOS DE SEGURIDAD Y GUÍAS DE REFERENCIA
2, APLICAR METODOLOGÍAS DE EVALUACIÓN DE RIESGOS PARA DETERMINAR EL NIVEL DE PELIGRO PRESENTE EN UN INCIDENTE CON MATERIALES PELIGROSOS.
3. EJECUTAR ESTRATEGIAS DE CONTENCIÓN Y MITIGACIÓN SIN INTERVENCIÓN DIRECTA EN LA FUENTE DE LA EMERGENCIA, GARANTIZANDO LA SEGURIDAD DEL PERSONAL.
4. SELECCIONAR Y UTILIZAR CORRECTAMENTE LOS NIVELES DE PROTECCIÓN PERSONAL ADECUADOS SEGÚN LA NATURALEZA DEL MATERIAL PELIGROSO INVOLUCRADO.
5.  APLICAR PROCEDIMIENTOS Y TÉCNICAS BÁSICAS PARA CONTENER Y MINIMIZAR LA PROPAGACIÓN DE SUSTANCIAS PELIGROSAS EN DISTINTOS ESCENARIOS DE EMERGENCIA.
6- IMPLEMENTAR PROCEDIMIENTOS DE DESCONTAMINACIÓN DE EMERGENCIA PARA PERSONAS, EQUIPOS Y ÁREAS AFECTADAS POR MATERIALES PELIGROSOS.
7. OPERAR HERRAMIENTAS Y DISPOSITIVOS ESPECÍFICOS PARA LA RESPUESTA A INCIDENTES CON SUSTANCIAS QUÍMICAS, BIOLÓGICAS O RADIOLÓGICAS.
8. APLICAR PRINCIPIOS DEL SISTEMA DE COMANDO DE INCIDENTES (SCI) PARA COORDINAR ACCIONES CON OTROS EQUIPOS DE EMERGENCIA Y AUTORIDADES COMPETENTES.
9. SEGUIR PROCEDIMIENTOS ESTABLECIDOS PARA MINIMIZAR LA EXPOSICIÓN A SUSTANCIAS PELIGROSAS Y GARANTIZAR LA SEGURIDAD DEL EQUIPO DE RESPUESTA.
10. EVALUAR INFORMACIÓN EN TIEMPO REAL Y APLICAR CRITERIOS TÉCNICOS PARA RESPONDER EFICAZMENTE EN SITUACIONES DE ALTA PRESIÓN.
11. CONOCER Y APLICAR LOS ESTÁNDARES LEGALES Y NORMATIVOS NACIONALES E INTERNACIONALES RELACIONADOS CON EL MANEJO DE MATERIALES PELIGROSOS EN EMERGENCIAS.
12. DOCUMENTAR, ANALIZAR Y PROPONER MEJORAS EN LOS PROCEDIMIENTOS DE RESPUESTA BASÁNDOSE EN LECCIONES APRENDIDAS TRAS CADA EMERGENCIA.</t>
  </si>
  <si>
    <t>HOMBRES Y MUJERES DE 18 A 65 AÑOS, VOLUNTARIOS DE BOMBEROS, INSCRITOS EN SUS REGISTROS, RESIDENTES DE LA COMUNA DE PUERTO VARAS, CON ENSEÑANZA MEDIA COMPLETA</t>
  </si>
  <si>
    <t>Cuerpo de Bomberos de Puerto Varas</t>
  </si>
  <si>
    <t>70.007.200-2</t>
  </si>
  <si>
    <t>TÉCNICAS DE ESTÉTICA FACIAL</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</si>
  <si>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NA</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</si>
  <si>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t>
  </si>
  <si>
    <t xml:space="preserve">TÉCNICAS DE ESTÉTICA FACIAL
</t>
  </si>
  <si>
    <t>PEÑALOLÉN</t>
  </si>
  <si>
    <t>MÓDULO 1: FUNDAMENTOS Y LIMPIEZA DE LA PIEL
SE ESTUDIA LA ESTRUCTURA Y FUNCIONES DE LA PIEL, DIFERENCIANDO TIPOS Y NECESIDADES PARA APLICAR TRATAMIENTOS ADECUADOS. SE DESARROLLAN TÉCNICAS DE LIMPIEZA FACIAL PROFUNDA CON PRODUCTOS Y EQUIPOS ESPECÍFICOS, MANTENIENDO LA INTEGRIDAD CUTÁNEA Y CUMPLIENDO LOS PROTOCOLOS DEL DECRETO EXENTO N° 304 DEL MINSAL. SE REFUERZA EL USO DE PRODUCTOS DERMATOLÓGICAMENTE APROBADOS Y LA IMPLEMENTACIÓN RIGUROSA DE MEDIDAS DE BIOSEGURIDAD.
MÓDULO 2: MASAJES FACIALES PARA ESTÉTICA Y RELAJACIÓN
SE ENSEÑAN TÉCNICAS DE MASAJE FACIAL DIRIGIDAS A ZONAS ESPECÍFICAS DEL ROSTRO, MEJORANDO LA CIRCULACIÓN, OXIGENACIÓN CELULAR Y TONIFICACIÓN MUSCULAR. SE APLICAN MANIOBRAS RELAJANTES ADAPTADAS A CADA TIPO DE PIEL, BAJO PRINCIPIOS DE SALUD ESTÉTICA. ADEMÁS, SE ENFATIZA EL CUMPLIMIENTO DE NORMAS DE HIGIENE Y DESINFECCIÓN DEL ENTORNO DE TRABAJO.
MÓDULO 3: TRATAMIENTOS FACIALES CON PRODUCTOS ESTÉTICOS
EL MÓDULO ABORDA LA APLICACIÓN DE TRATAMIENTOS HIDRATANTES, NUTRITIVOS Y REGENERATIVOS, USANDO COSMÉTICOS APROBADOS POR EL ISP. SE ENSEÑAN PROTOCOLOS PARA EL USO DE MÁSCARAS, EXFOLIANTES Y SERUMS, ADAPTADOS A PIELES CON CONDICIONES COMO ACNÉ O SENSIBILIDAD. SE PRIORIZA LA CORRECTA MANIPULACIÓN DE PRODUCTOS Y UTENSILIOS PARA EVITAR INFECCIONES CRUZADAS.
MÓDULO 4: ONDULACIÓN, LIFTING, EXTENSIÓN Y TINTE DE PESTAÑAS
SE APLICAN TÉCNICAS PARA REALZAR LA MIRADA SIN COMPROMETER LA SALUD OCULAR, UTILIZANDO PRODUCTOS CERTIFICADOS Y PROCEDIMIENTOS SEGUROS. SE ABORDAN LA ONDULACIÓN, LIFTING Y EXTENSIÓN DE PESTAÑAS, ASÍ COMO EL TINTE, CUMPLIENDO CON NORMAS DE BIOSEGURIDAD, ESTERILIZACIÓN Y VENTILACIÓN DEL ÁREA.
MÓDULO 5: DEPILACIÓN FACIAL Y PERFILADO DE CEJAS
SE PERFECCIONAN TÉCNICAS CON CERA O PINZAS SEGÚN EL TIPO DE PIEL, MINIMIZANDO RIESGOS. SE ENSEÑA EL DISEÑO ARMÓNICO DE CEJAS SEGÚN VISAGISMO, APLICANDO MEDIDAS HIGIÉNICAS ESTRICTAS Y ASESORANDO EN CUIDADOS POSTERIORES. TODO EN CUMPLIMIENTO CON EL DECRETO 304 Y EL USO EXCLUSIVO DE PRODUCTOS CERTIFICADOS.</t>
  </si>
  <si>
    <t>LA CISTERNA</t>
  </si>
  <si>
    <t>"MÓDULO 1: FUNDAMENTOS Y LIMPIEZA DE LA PIEL PARA TRATAMIENTOS ESTÉTICOS FACIALES
- COMPRENDER LA ESTRUCTURA Y FUNCIONES DE LA PIEL, RECONOCIENDO LOS DIFERENTES TIPOS Y SUS NECESIDADES PARA PERSONALIZAR LOS TRATAMIENTOS FACIALES.
- APLICAR PRINCIPIOS BÁSICOS DE ESTÉTICA FACIAL COMO LIMPIEZA, HIDRATACIÓN Y NUTRICIÓN SEGÚN LAS CARACTERÍSTICAS DE CADA TIPO DE PIEL.
- REALIZAR UNA LIMPIEZA FACIAL PROFUNDA UTILIZANDO PRODUCTOS Y EQUIPOS ADECUADOS (VAPORIZADORES, EXTRACTORES, PINCELES) PARA CADA TIPO DE PIEL.
- APLICAR NORMAS DE HIGIENE Y SEGURIDAD EN TODOS LOS PROCESOS FACIALES, ASEGURANDO LA DESINFECCIÓN DE HERRAMIENTAS Y UN ENTORNO SEGURO PARA EL CLIENTE.
MÓDULO 2: TÉCNICAS DE MASAJES FACIALES PARA ESTÉTICA Y RELAJACIÓN
- IDENTIFICAR LOS PUNTOS CLAVE PARA APLICAR MASAJES FACIALES ADECUADOS PARA CADA ZONA DEL ROSTRO (CONTORNO DE OJOS, FRENTE, MEJILLAS, CUELLO).
- APLICAR TÉCNICAS DE MASAJE FACIAL PARA MEJORAR LA CIRCULACIÓN, TONIFICAR LOS MÚSCULOS FACIALES Y REDUCIR LA APARICIÓN DE ARRUGAS.
- REALIZAR MASAJES RELAJANTES Y TERAPÉUTICOS PARA ALIVIAR TENSIONES, MEJORAR LA ELASTICIDAD DE LA PIEL Y FOMENTAR LA REGENERACIÓN CELULAR.
MÓDULO 3: TRATAMIENTOS FACIALES CON PRODUCTOS ESTÉTICOS
- APLICAR TRATAMIENTOS FACIALES DE HIDRATACIÓN Y NUTRICIÓN CON PRODUCTOS COSMÉTICOS ESPECÍFICOS SEGÚN LAS NECESIDADES DE CADA TIPO DE PIEL.
- UTILIZAR MÁSCARAS FACIALES, EXFOLIANTES Y SERUMS DE MANERA ADECUADA PARA MEJORAR LA APARIENCIA DE LA PIEL Y TRATAR PROBLEMAS COMUNES (ACNÉ, ENVEJECIMIENTO, MANCHAS).
- IDENTIFICAR Y APLICAR TRATAMIENTOS ESPECÍFICOS PARA PIELES CON PROBLEMAS ESPECÍFICOS (ACNÉ, ROSÁCEA, PIEL SENSIBLE), ADAPTANDO LAS TÉCNICAS Y PRODUCTOS SEGÚN EL DIAGNÓSTICO.
MÓDULO 4 ONDULACIÓN, LIFTING, EXTENSIÓN Y TINTE DE PESTAÑAS
- APLICAR TÉCNICAS DE ONDULACIÓN DE PESTAÑAS PARA LOGRAR UNA CURVATURA NATURAL Y DURADERA, ADAPTADA AL TIPO Y LARGO DE LAS PESTAÑAS DEL CLIENTE.
- REALIZAR LIFTING DE PESTAÑAS PARA MEJORAR LA DEFINICIÓN Y ALARGAMIENTO SIN DAÑAR LAS PESTAÑAS NATURALES, UTIL</t>
  </si>
  <si>
    <t>HOMBRES Y MUJERES ENTRE 18 Y 64 AÑOS DE EDAD,  PERTENECIENTES AL 80% DE LA POBLACIÓN MÁS VULNERABLE, SEGÚN REGISTRO SOCIAL DE HOGARES. PREFERENTEMENTE ENSEÑANZA MEDIA COMPLETA. NO SE REQUIERE EXPERIENCIA EN EL ÁREA. .</t>
  </si>
  <si>
    <t>TÉCNICAS DE TURISMO SUSTENTABLE Y CUIDADO DEL MEDIO AMBIENTE</t>
  </si>
  <si>
    <t>"CONOCER EL CONTEXTO HISTÓRICO, ORGANIZACIÓN Y SUSTENTO DE LA RESERVA BIOLÓGICA DE HUILO - HUILO DE ACUERDO A SUS PILARES FUNDAMENTALES BASADOS EN LA CONSERVACIÓN E INTEGRACIÓN CON LA COMUNIDAD. COMPRENDER LOS
 PROGRAMAS DE APRENDIZAJES, PROYECTOS E INTEGRACIÓN DE LA COMUNIDAD EN HUILO
 - HUILO SEGÚN LAS INDICACIONES DE CONAF Y CONAMA. APLICAR LAS TÉCNICAS DEL TURISMO SUSTENTABLE EN LA CONSERVACIÓN DEL MEDIO AMBIENTE, SEGÚN LA LEY SOBRE BASES GENERALES DEL MEDIO AMBIENTE. DESARROLLAR LAS
 TÉCNICAS PARA FOMENTAR EL TURISMO SUSTENTABLE Y MEJORA DEL MEDIO AMBIENTE DE ACUERDO A LAS LEYES DEL SISTEMA INSTITUCIONAL PARA EL DESARROLLO DEL TURISMO Y BASES GENERALES DEL MEDIO AMBIENTE."</t>
  </si>
  <si>
    <t>HOMBRE Y MUJERES ENTRE 18 Y 50 AÑOS DE EDAD, QUE CORRESPONDAN AL 80% MÁS VULNERABLE SEGÚN REGISTRO SOCIAL DE HOGAR DEL SECTOR DE HUILO HUILO EN PANGUIPULLI. DEBERÁN SABER LEER Y ESCRIBIR Y TENER CONOCIMIENTOS DE MEDIO AMBIENTE, ADEMÁS DE ENSEÑANZA BÁSICA COMPLETA.</t>
  </si>
  <si>
    <t>FUNDACIÓN HUILO HUILO</t>
  </si>
  <si>
    <t>76200030-k</t>
  </si>
  <si>
    <t>HOMBRES Y MUJERES ENTRE 18 Y 50 AÑOS QUE CORRESPONDAN AL 80% MÁS VULNERABLE SEGÚN RSH, QUE PERTENECEN AL SECTOR DE HUILO HUILO. DEBERÁN SABER LEER Y ESCRIBIR, Y TENER EDUCACIÓN BÁSICA COMPLETA.</t>
  </si>
  <si>
    <t>EVALUANDO MI ESTRATEGIA DE MARKETING</t>
  </si>
  <si>
    <t>PF1452</t>
  </si>
  <si>
    <t xml:space="preserve">1. PERSONAS, HOMBRE Y MUJERES,  EN SITUACIÓN DE DISCAPACIDAD FISICA ENTRE 18 Y 60 AÑOS, CON ESTUDIOS DE ENSEÑANZA BÁSICA COMPLETA, MEDIA INCOMPLETA Y COMPLETA, USUARIOS O EX USUARIOS DE TELETON, RESIDENTES EN LA REGIÓN DE VALPARAÍSO,  QUE SE ENCUENTRAN DESOCUPADOS, CESANTES O REALIZAN UNA ACTIVIDAD EN EL MERCADO INFORMAL QUE LES REPORTA ESCASOS INGRESOS, QUE REQUIEREN ADQUIRIR CONOCIMIENTOS PARA MEJORAR SUS POSIBILIDADES DE INCLUSIÓN LABORAL. EDUCACIÓN BÁSICA COMPLETA PREFERENTEMENTE;; HABILIDADES LECTOESCRITURA;; EXPERIENCIA COMO EMPRESARIO/A, CON
 INICIACIÓN DE ACTIVIDADES ANTE EL SERVICIO DE IMPUESTOS INTERNOS
</t>
  </si>
  <si>
    <t xml:space="preserve">SOCIEDAD PRO AYUDA AL NIÑO LISIADO
</t>
  </si>
  <si>
    <t xml:space="preserve">81.897.500-7
</t>
  </si>
  <si>
    <t>02. LUNES - TARDE / 08. MIÉRCOLES - TARDE / 14. VIERNES - TARDE</t>
  </si>
  <si>
    <t xml:space="preserve">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NUESTRA INSTITUCION.
</t>
  </si>
  <si>
    <t xml:space="preserve">BancoEstado Microempresas
</t>
  </si>
  <si>
    <t xml:space="preserve">96.781.620-5
</t>
  </si>
  <si>
    <t xml:space="preserve">Fundación Trabajo Para Un Hermano
</t>
  </si>
  <si>
    <t xml:space="preserve">71.931.900-9
</t>
  </si>
  <si>
    <t xml:space="preserve">CORDONERÍA PRECOLOMBINA
</t>
  </si>
  <si>
    <t xml:space="preserve">1.1 IDENTIFICAR Y CONOCER LOS ORÍGENES E HISTORIA DEL TEJIDO PRECOLOMBINO. 1.2 IDENTIFICAR Y CONOCER LAS HERRAMIENTAS Y MATERIALES UTILIZADOS EN LA CONFECCIÓN DEL TEJIDO PRECOLOMBINO.  2.1 CONOCER, APLICAR Y PRACTICAR TÉCNICAS DE UNIÓN Y REFUERZO EN PRODUCTOS DE CONFECCIÓN Y TELAR. 2.2 CONOCER, APLICAR Y PRACTICAR TÉCNICAS DE TRENZADO Y CORDONERÍA EN PRODUCTOS DE CONFECCIÓN, ORFEBRERÍA Y TELAR. 3.1 DISEÑAR AL MENOS 3 PROTOTIPOS DE PRODUCTOS DE CONFECCIÓN, JOYERÍA O TELAR APLICANDO TÉCNICAS APRENDIDAS. 3.2 ELABORAR AL MENOS 3 PROTOTIPOS DE PRODUCTOS DE CONFECCIÓN, JOYERÍA O TELAR APLICANDO TÉCNICAS APRENDIDAS
</t>
  </si>
  <si>
    <t xml:space="preserve">EMPRENDEDORES ARTESANOS INFORMALES DERIVADOS DE INSTITUCIONES PÚBLICAS O ENTIDADES SIN FINES DE LUCRO, PERTENECIENTES AL 80% DE LA POBLACIÓN MÁS VULNERABLE, SEGÚN REGISTRO SOCIAL DE HOGARES
</t>
  </si>
  <si>
    <t>DISEÑO Y ELABORACIÓN DE JOYAS DE PLATA MAPUCHES</t>
  </si>
  <si>
    <t>PF0573</t>
  </si>
  <si>
    <t>INTRODUCCION A LA INTERCULTURALIDAD Y COSMOVISION MAPUCHE</t>
  </si>
  <si>
    <t>PF1357</t>
  </si>
  <si>
    <t>MUJERES Y HOMBRES EMPRENDEDORES ENTRE 18 A 70 AÑOS, QUE POSEAN RSH HASTA EL 80% DE VULNERABILIDAD, QUE CUENTEN CON ENSEÑANZA BÁSICA COMPLETA Y VIVAN EN LA COMUNA DE MAIPÚ</t>
  </si>
  <si>
    <t>PELUQUERÍA</t>
  </si>
  <si>
    <t>PF0944</t>
  </si>
  <si>
    <t>HUALPÉN</t>
  </si>
  <si>
    <t xml:space="preserve">PERSONAS MAYORES DE 18 AÑOS, CON RSH HASTA EL 80%, CESANTES O EN BUSCA DE SU PRIMER EMPLEO, 
</t>
  </si>
  <si>
    <t xml:space="preserve">PETROQUIM S.A.
</t>
  </si>
  <si>
    <t xml:space="preserve">78021580-7
</t>
  </si>
  <si>
    <t xml:space="preserve">Municipalidad de Hualpen
</t>
  </si>
  <si>
    <t xml:space="preserve">69.264.400-k
</t>
  </si>
  <si>
    <t>ACTIVIDADES DE CUIDADOS INTEGRADOS Y SOCIOSANITARIOS PARA PERSONAS MAYORES CON DEPENDENCIA LEVE A MODERADA</t>
  </si>
  <si>
    <t>PF1497</t>
  </si>
  <si>
    <t>HOMBRES Y MUJERES DE 18 AÑOS O MAS, QUE PERTENECEN AL 80% MAS VULNERABLES, RESIDEN EN LA COMUNA DE PUERTO MONTT Y TENER EDUCACIÓN MEDIA COMPLETA Y PRESENTAR EL CERTIFICADO DE INHABILIDAD CORRESPONDIENTE.</t>
  </si>
  <si>
    <t>ADIESTRAMIENTO CANINO</t>
  </si>
  <si>
    <t>PF1205</t>
  </si>
  <si>
    <t xml:space="preserve">1. PERSONAS, HOMBRE Y MUJERES,  EN SITUACIÓN DE DISCAPACIDAD FISICA ENTRE 18 Y 60 AÑOS, CON ESTUDIOS DE ENSEÑANZA BÁSICA COMPLETA, MEDIA INCOMPLETA Y COMPLETA, USUARIOS O EX USUARIOS DE TELETON, RESIDENTES EN LA REGIÓN METROPOLITANA,  QUE SE ENCUENTRAN DESOCUPADOS, CESANTES O REALIZAN UNA ACTIVIDAD EN EL MERCADO INFORMAL QUE LES REPORTA ESCASOS INGRESOS, QUE REQUIEREN ADQUIRIR CONOCIMIENTOS PARA MEJORAR SUS POSIBILIDADES DE INCLUSIÓN LABORAL. CERTIFICADO DE ANTECEDENTES QUE ACREDITE NO ENCONTRARSE EN INHABILIDAD ABSOLUTA
O PERPETUAMENTE CONDENADO POR EL DELITO DE MALTRATO ANIMAL, ESTABLECIDO EN NORMATIVA VIGENTE.
</t>
  </si>
  <si>
    <t>02. LUNES - TARDE / 05. MARTES - TARDE / 08. MIÉRCOLES - TARDE / 11. JUEVES - TARDE / 14. VIERNES - TARDE / 17. SÁBADO - TARDE / 20. DOMINGO - TARDE</t>
  </si>
  <si>
    <t>HOMBRE Y MUJERES MAYORES DE 45 AÑOS EMPRENDEDORES/AS O ARTESANOS/AS, PERTENECIENTES AL 80% MAS VULNERABLE</t>
  </si>
  <si>
    <t>MUNICIPALIDAD DE LA PINTANA</t>
  </si>
  <si>
    <t>69253800-5</t>
  </si>
  <si>
    <t xml:space="preserve">HOMBRES Y MUJERES DE 18 AÑOS O MÁS PERTENECIENTES AL 80% MÁS VULNERABLE SEGÚN REGISTRO SOCIAL DE HOGARES , DESOCUPADAS ,  EDUCACIÓN BÁSICA COMPLETA;
</t>
  </si>
  <si>
    <t xml:space="preserve">FUNDACIÓN MINERA LOS PELAMBRES.
</t>
  </si>
  <si>
    <t>MAULE</t>
  </si>
  <si>
    <t>PERSONAS ENTRE 18 A 65 AÑOS, QUE RESIDAN EN LA COMUNA DE MAULE, CESANTES O QUE ESTÉN BUSCANDO TRABAJO POR PRIMERA VEZ,. REQUISITOS PF: EDUCACIÓN MEDIA COMPLETA, PREFERENTEMENTE.</t>
  </si>
  <si>
    <t>Coop de Ahorro Credito y Servicios Financieros Ahorrocoop D Portales Ltda</t>
  </si>
  <si>
    <t>81836800-3</t>
  </si>
  <si>
    <t>MUNICIPALIDAD DE MAULE</t>
  </si>
  <si>
    <t xml:space="preserve">69110900-3
</t>
  </si>
  <si>
    <t xml:space="preserve">MUJERES U HOMBRES ENTRE 18 Y 65 AÑOS DE LA COMUNA DE SAN BERNARDO QUE POSEAN ENSEÑANZA MEDIA COMPLETA Y QUE NO SE ENCUENTREN TRABAJANDO.
</t>
  </si>
  <si>
    <t>HOMBRES Y MUJERES DE 18 AÑOS O MAS, QUE PERTENECEN AL 80% MAS VULNERABLES, RESIDEN EN LA COMUNA DE MULCHEN Y TENER EDUCACIÓN MEDIA COMPLETA, PREFERENTEMENTE.</t>
  </si>
  <si>
    <t>"RUT 69170500-5 MUNICIPALIDAD DE MULCHÉN. PERSONAS DERIVADAS POR OMIL DE MULCHÉN, ESPECÍFICAMENTE QUE PERTENECEN AL 80% MAS VULNERABLES*</t>
  </si>
  <si>
    <t>COCINA NACIONAL E INTERNACIONAL</t>
  </si>
  <si>
    <t>PF0576</t>
  </si>
  <si>
    <t>PERSONAS CON DISCAPACIDAD MAYORES DE 18 AÑOS, SIN TRABAJO FORMAL Y PERTENECIENTES A LA POBLACIÓN MÁS VULNERABLE SEGÚN RSH. QUE RESIDEN EN LA REGION METROPOLITANA Y CUENTAN CON EDUCACION MEDIA COMPLETA PREFERENTEMENTE</t>
  </si>
  <si>
    <t>SOCIEDADA PRO AYUDA DEL NIÑO LISIADO TELETON</t>
  </si>
  <si>
    <t>81897500-7</t>
  </si>
  <si>
    <t>CUIDADORES DE PERSONAS CON DISCAPACIDAD Y/O DEPENDENCIA MODERADA O SEVERA.</t>
  </si>
  <si>
    <t>CUIDADORES DE PERSONAS EN SITUACION DE DISCAPACIDAD, HOMBRES Y MUJERES, PADRE, MADRE, TUTOR LEGAL Y/O CUIDADOR PRINCIPAL DE USUARIO ATENDIDO EN TELETÓN SANTIAGO, DE ENTRE 18 Y 60 AÑOS CON ESTUDIOS DE ENSEÑANZA BÁSICA COMPLETA, MEDIA INCOMPLETA Y COMPLETA, RESIDENTES EN LA REGIÓN METROPOLITANA QUE SE ENCUENTRAN DESOCUPADOS O REALIZAN UNA ACTIVIDAD EN EL MERCADO INFORMAL QUE LES REPORTA ESCASOS INGRESOS, QUE REQUIEREN ADQUIRIR CONOCIMIENTOS PARA MEJORAR SUS POSIBILIDADES DE EMPLEO.</t>
  </si>
  <si>
    <t xml:space="preserve">3M CHILE S.A.
</t>
  </si>
  <si>
    <t xml:space="preserve">93626000-4
</t>
  </si>
  <si>
    <t xml:space="preserve">FUNDACIÓN TELETON
</t>
  </si>
  <si>
    <t xml:space="preserve"> 71238300-3
</t>
  </si>
  <si>
    <t xml:space="preserve"> MUJERES Y HOMBRES, DE 20 A 65 AÑOS, CON UN EMPRENDIMIENTO FUNCIONANDO EN LOS RUBROS DE CONFECCIÓN, ALIMENTACIÓN, SERVICIOS, COMERCIO, TANTO FORMALES COMO INFORMALES Y FORMALES, RESIDENTES EN LA REGIÓN METROPOLITANA. REQUISITOS DE INGRESO DE PLAN FORMATIVO EDUCACIÓN MEDIA COMPLETA, PREFERENTEMENTE
</t>
  </si>
  <si>
    <t xml:space="preserve">BANCO BICE
</t>
  </si>
  <si>
    <t xml:space="preserve">FUNDACION TRABAJO PARA UN HERMANO
</t>
  </si>
  <si>
    <t>71440800-3</t>
  </si>
  <si>
    <t>HOMBRES Y MUJERES, ENTRE 18 Y 64 AÑOS DE EDAD, QUE RESIDAN EN LA COMUNA DE SANTIAGO CENTRO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</si>
  <si>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Fundación Solidaria Trabajo para un Hermano
</t>
  </si>
  <si>
    <t xml:space="preserve">73.535.000-5
</t>
  </si>
  <si>
    <t xml:space="preserve">1. PERSONAS, HOMBRE Y MUJERES,  EN SITUACIÓN DE DISCAPACIDAD FISICA ENTRE 18 Y 60 AÑOS, CON ESTUDIOS DE ENSEÑANZA BÁSICA COMPLETA, MEDIA INCOMPLETA Y COMPLETA, USUARIOS O EX USUARIOS DE TELETON, RESIDENTES EN LA REGIÓN DE LOS LAGOS,  QUE SE ENCUENTRAN DESOCUPADOS, CESANTES O REALIZAN UNA ACTIVIDAD EN EL MERCADO INFORMAL QUE LES REPORTA ESCASOS INGRESOS, QUE REQUIEREN ADQUIRIR CONOCIMIENTOS PARA MEJORAR SUS POSIBILIDADES DE INCLUSIÓN LABORAL.
</t>
  </si>
  <si>
    <t>ANTUCO</t>
  </si>
  <si>
    <t>HOMBRES Y MUJERES, ENTRE 18 Y 64 AÑOS DE EDAD, QUE RESIDAN EN LA COMUNA DE ANTUCO U ALEDAÑAS, REGIÓN DEL BIO 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</si>
  <si>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Fundación World Vision</t>
  </si>
  <si>
    <t xml:space="preserve">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NUESTRA INSTITUCION. EDUCACIÓN MEDIA COMPLETA
</t>
  </si>
  <si>
    <t xml:space="preserve">71440800-3
</t>
  </si>
  <si>
    <t>01. LUNES - MAÑANA / 04. MARTES - MAÑANA / 07. MIÉRCOLES - MAÑANA / 10. JUEVES - MAÑANA / 13. VIERNES - MAÑANA / 16. SÁBADO - MAÑANA</t>
  </si>
  <si>
    <t xml:space="preserve">PERSONAS DE 18 AÑOS O MÁS PERTENECIENTES AL 80% DE LA POBLACIÓN MÁS VULNERABLE, SEGÚN REGISTRO SOCIAL DE HOGARES. EDUCACIÓN MEDIA COMPLETA, PREFERENTEMENTE. AGRUPACIÓN CASA DE LA MUJER LA PINTANA
</t>
  </si>
  <si>
    <t xml:space="preserve">1. PERSONAS, HOMBRE Y MUJERES,  EN SITUACIÓN DE DISCAPACIDAD FISICA ENTRE 18 Y 60 AÑOS, CON ESTUDIOS DE ENSEÑANZA BÁSICA COMPLETA, MEDIA INCOMPLETA Y COMPLETA, USUARIOS O EX USUARIOS DE TELETON, RESIDENTES EN LA REGIÓN DE ARICA Y PARINACOTA, ESPECÍFICAMENTE EN LA COMUNA DE ARICA, QUE SE ENCUENTRAN DESOCUPADOS, CESANTES O REALIZAN UNA ACTIVIDAD EN EL MERCADO INFORMAL QUE LES REPORTA ESCASOS INGRESOS, QUE REQUIEREN ADQUIRIR CONOCIMIENTOS PARA MEJORAR SUS POSIBILIDADES DE INCLUSIÓN LABORAL.  </t>
  </si>
  <si>
    <t>Banco de Chile</t>
  </si>
  <si>
    <t>SOC PRO AYUDA DEL NINO LISIADO</t>
  </si>
  <si>
    <t>HOMBRES Y MUJERES DE 18 AÑOS O MAS, QUE PERTENECEN AL 80% MAS VULNERABLES, RESIDEN EN LA COMUNA DE LLANQUIHUE Y QUE CUENTAN CON EDUCACIÓN MEDIA COMPLETA, PREFERENTEMENTE</t>
  </si>
  <si>
    <t>RUT 69220300-3 MUNICIPALIDAD DE LLANQUIHUE. PERSONAS DERIVADAS POR OMIL DE LLANQUIHUE, ESPECÍFICAMENTE QUE PERTENECEN AL 80% MAS VULNERABLES</t>
  </si>
  <si>
    <t>69220300-3</t>
  </si>
  <si>
    <t>CUIDADOS BÁSICOS DEL GANADO: OVINO, BOVINO Y EQUINO</t>
  </si>
  <si>
    <t>PF0708</t>
  </si>
  <si>
    <t>DISEÑO Y CONFECCIÓN DE ARTÍCULOS DECORATIVOS UTILIZANDO LA TÉCNICA DEL MOSAICO</t>
  </si>
  <si>
    <t>PF0715</t>
  </si>
  <si>
    <t>SANTA MARÍA</t>
  </si>
  <si>
    <t>MUJERES ENTRE 18 Y 64 AÑOS DE EDAD, QUE PERTENEZCAN AL PROGRAMA MUJERES JEFAS DE HOGAR, QUE RESIDAN EN LA COMUNA DE SANTA MARÍA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</si>
  <si>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PAILLACO</t>
  </si>
  <si>
    <t>MUJERES ENTRE 18 Y 64 AÑOS DE EDAD, QUE PERTENEZCAN AL PROGRAMA MUJERES JEFAS DE HOGAR, QUE RESIDAN EN LA COMUNA DE PAILLACO U ALEDAÑAS, REGIÓN DE LOS RÍOS,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</si>
  <si>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DISEÑO Y CONFECCIÓN DE TEJIDOS A TELAR</t>
  </si>
  <si>
    <t>PF0572</t>
  </si>
  <si>
    <t>HOMBRES Y MUJERES DE 18 AÑOS O MAS, QUE PERTENECEN AL 80% MAS VULNERABLES, RESIDEN EN LA COMUNA DE LLANQUIHUE Y QUE CUENTAN CON MANEJO DE LECTOESCRITURA BÁSICA MANEJO DE OPERACIONES MATEMÁTICAS BÁSICAS EDUCACIÓN BÁSICA COMPLETA, PREFERENTEMENTE</t>
  </si>
  <si>
    <t>DISEÑO Y CONSTRUCCIÓN DE HORNO SOLAR PARA COCCIÓN DE ALIMENTOS</t>
  </si>
  <si>
    <t>PF0627</t>
  </si>
  <si>
    <t>PICA</t>
  </si>
  <si>
    <t>MUJERES ENTRE 18 Y 64 AÑOS DE EDAD, QUE PERTENEZCAN AL PROGRAMA MUJERES JEFAS DE HOGAR, QUE RESIDAN EN LA COMUNA DE PICA U ALEDAÑAS, REGIÓN DE TARAPACÁ,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</si>
  <si>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MUJERES ENTRE 18 Y 64 AÑOS DE EDAD, QUE PERTENEZCAN AL PROGRAMA MUJERES JEFAS DE HOGAR, QUE RESIDAN EN LA COMUNA DE LA PINTANA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</si>
  <si>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DISEÑO, CONFECCIÓN Y COMERCIALIZACIÓN DE ARTÍCULOS DE PLATA Y COBRE</t>
  </si>
  <si>
    <t>PF0575</t>
  </si>
  <si>
    <t xml:space="preserve">HOMBRES Y MUJERES DE 18 AÑOS O MÁS,  PERTENECIENTES AL 80% MÁS VULNERABLE SEGÚN REGISTRO SOCIAL DE HOGARES, CESANTE, REQUISITO MÍNIMO EDUCACIÓN MEDIA COMPLETA, PREFERENTEMENTE. 
</t>
  </si>
  <si>
    <t xml:space="preserve">  HOMBRES Y MUJERES DE 18 AÑOS O MAS PERTENECIENTES AL 80% MÁS VULNERABLE SEGÚN REGISTRO SOCIAL DE HOGARES, EDUCACIÓN MEDIA COMPLETA, PREFERENTEMENTE.
</t>
  </si>
  <si>
    <t>ELABORACION DE CERVEZA ARTESANAL</t>
  </si>
  <si>
    <t>PF0873</t>
  </si>
  <si>
    <t>CUIDADORES DE PERSONAS EN SITUACION DE DISCAPACIDAD, HOMBRES Y MUJERES, PADRE, MADRE, TUTOR LEGAL Y/O CUIDADOR PRINCIPAL DE USUARIO ATENDIDO EN TELETÓN, DE ENTRE 18 Y 60 AÑOS CON ESTUDIOS DE ENSEÑANZA BÁSICA COMPLETA, MEDIA INCOMPLETA Y COMPLETA, RESIDENTES EN LA REGIÓN  DE LOS RIOS QUE SE ENCUENTRAN DESOCUPADOS O REALIZAN UNA ACTIVIDAD EN EL MERCADO INFORMAL QUE LES REPORTA ESCASOS INGRESOS, QUE REQUIEREN ADQUIRIR CONOCIMIENTOS PARA MEJORAR SUS POSIBILIDADES DE EMPLEO.  EDUCACIÓN MEDIA COMPLETA PREFERENTEMENTE; EXPERIENCIA PREVIA COMO ASISTENTE DE ELABORACIÓN DE
CERVEZA ARTESANAL O AFÍN.</t>
  </si>
  <si>
    <t xml:space="preserve">71238300-3
</t>
  </si>
  <si>
    <t>PERSONAS DE 18 AÑOS O MÁS, CON DISCAPACIDAD VISUAL PERTENECIENTE A FUNDACIÓN LUZ Y SE ENCUENTRE EN PROCESO DE INCLUSION LABORAL. DEBERÁN CONTAR CON EDUCACIÓN BÁSICA COMPLETA, PREFERENTEMENTE.</t>
  </si>
  <si>
    <t>SOCIEDAD PROTECTORA DE CIEGOS SANTA LUCÍA</t>
  </si>
  <si>
    <t>82130300-1</t>
  </si>
  <si>
    <t>PANQUEHUE</t>
  </si>
  <si>
    <t>MUJERES ENTRE 18 Y 64 AÑOS DE EDAD, QUE PERTENEZCAN AL PROGRAMA MUJERES JEFAS DE HOGAR, QUE RESIDAN EN LA COMUNA DE PANQUEHUE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</si>
  <si>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60.107.000-6</t>
  </si>
  <si>
    <t>MUJERES ENTRE 18 Y 64 AÑOS DE EDAD, QUE PERTENEZCAN AL PROGRAMA MUJERES JEFAS DE HOGAR, QUE RESIDAN EN LA COMUNA DE SAN PABLO U ALEDAÑAS, REGIÓN DE LOS LAGOS,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</si>
  <si>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96781620-5</t>
  </si>
  <si>
    <t>NATALES</t>
  </si>
  <si>
    <t>MUJERES JEFAS DE HOGAR MAYORES DE 18 AÑOS, PARTICIPANTES AL PROGRAMA MUJERES JEFAS DE HOGAR DE LA COMUNA DE
NATALES Y QUE PERTENEZCAN HASTA AL 80% DEL RSH Y CON ENSEÑANZA MEDIA COMPLETA PREFERENTEMENTE. 
MUJERES EMPRENDEDORAS CON IDEAS DE NEGOCIO, QUE HAYAN IMPLEMENTADO SU IDEA DE NEGOCIO, QUE REQUIERAN
AUMENTAR LAS VENTAS Y POTENCIAR SU EMPRENDIMIENTO, Y/O REQUIEREN MÁS HERRAMIENTAS TÉCNICAS PARA ELLO.
SON MUJERES QUE REQUIEREN OBTENER HERRAMIENTAS DE DISEÑO, CONFECCIÓN Y COMERCIALIZACIÓN DE JABONES, BURBUJAS
Y SALES DE BAÑO DENTRO DEL SUBSECTOR DE ARTESANÍA, CUYO CAMPO LABORAL SE RELACIONA TANTO A ACTIVIDADES DE
EMPRENDIMIENTO INDIVIDUALES Y FAMILIARES COMO LA PROMOCIÓN DE USO DE PRODUCTOS NATURALES EN EL ÁMBITO DE LAS
TERAPIAS DE SALUD COMPLEMENTARIAS.
DE MODO, QUE LES PERMITA POTENCIAR LA IMPLEMENTACIÓN DE SUS EMPRENDIMIENTOS, LOGRANDO POSICIONARSE EN EL
MERCADO LABORAL CON MAYORES HERRAMIENTAS TÉCNICAS.
TODAS SON PARTICIPANTES DEL PROGRAMA MUJERES JEFAS DE HOGAR DE SERNAMEG DE LA COMUNA DE NATALES, QUE SE
CARACTERIZA POR SER UNA COMUNA PEQUEÑA, SIENDO LA SEGUNDA CON MÁS POBLACIÓN EN LA REGIÓN, LUEGO DE LA CAPITAL
REGIONAL, POR LO QUE LA OFERTA DE CAPACITACIÓN Y ACCESO ES MUCHO MÁS LIMITADA PARA LAS MUJERES EN COMPARACIÓN
CON PUNTA ARENAS, POR LO QUE ES NECESARIO POTENCIAR EL DESARROLLO DE COMPETENCIAS QUE PERMITAN POTENCIAR EL
DESARROLLO ECONÓMICO DE UNA COMUNA TURÍSTICA, DONDE LAS MUJERES DEL PROGRAMA TIENEN LA OPORTUNIDAD DE
FORTALECER SU AUTONOMÍA ECONÓMICA.</t>
  </si>
  <si>
    <t xml:space="preserve">Servicio Nacional de la Mujer y Equidad de Género
</t>
  </si>
  <si>
    <t>CONTULMO</t>
  </si>
  <si>
    <t>-MUJERES JEFAS DE HOGAR MAYORES DE 18 AÑOS, HASTA LOS 65 AÑOS DE EDAD, PARTICIPANTES DEL PROGRAMA JEFAS DE
HOGAR DE LA COMUNA DE CONTULMO Y QUE PERTENEZCAN HASTA AL 80% DEL RSH. CON ENSEÑANZA MEDIA COMPLETA PREFERENTEMENTE. 
DE ACUERDO A LA COMUNA, SU TERRITORIO Y SU ENTORNO NATURAL, ES IMPORTANTE PRIORIZAR AQUELLOS CURSOS QUE IMPULSEN
EL CRECIMIENTO ECONÓMICO SIGUIENDO LA MISMA LÍNEA DE LA PRESERVACIÓN DEL MEDIO AMBIENTE, PARA LA POBLACIÓN DE
LA COMUNA, COMO PARA LAS USUARIAS, OPTAR A LA ADQUISICIÓN DE LAS HERRAMIENTAS QUE ENTREGA ESTE CURSO BENEFICIA
PRINCIPALMENTE LA LABOR QUE REALIZAN CADA UNA DE ELLAS EN SU DÍA A DÍA A TRAVÉS DEL USO DE PRODUCTOS NATURALES,
POTENCIANDO LOS EMPLEOS VERDES E INCLUSO APOSTANDO A UNA MEJOR CALIDAD DE VIDA DE LAS PERSONAS POR MEDIO DE
PRODUCTOS QUE OFRECERÁN TERAPIAS DE SALUD COMPLEMENTARIAS, COSMÉTICA NATURAL Y CUIDADO AMBIENTAL</t>
  </si>
  <si>
    <t>ELABORACIÓN DE PREPARACIONES DE PASTELERÍA</t>
  </si>
  <si>
    <t>PF0519</t>
  </si>
  <si>
    <t xml:space="preserve">CUIDADORES DE PERSONAS EN SITUACION DE DISCAPACIDAD, HOMBRES Y MUJERES, PADRE, MADRE, TUTOR LEGAL Y/O CUIDADOR PRINCIPAL DE USUARIO ATENDIDO EN TELETÓN, DE ENTRE 18 Y 60 AÑOS, EDUCACIÓN MEDIA COMPLETA PREFERENTEMENTE Y CONTAR CON UN MÍNIMO DE DOS AÑOS DE EXPERIENCIA LABORAL COMO AYUDANTE DE COCINA., RESIDENTES EN LA REGIÓN DE ARAUCANIA QUE SE ENCUENTRAN DESOCUPADOS O REALIZAN UNA ACTIVIDAD EN EL MERCADO INFORMAL QUE LES REPORTA ESCASOS INGRESOS, QUE REQUIEREN ADQUIRIR CONOCIMIENTOS PARA MEJORAR SUS POSIBILIDADES DE EMPLEO. 
DE COCINA.
</t>
  </si>
  <si>
    <t xml:space="preserve">1. PERSONAS, HOMBRE Y MUJERES,  EN SITUACIÓN DE DISCAPACIDAD FISICA ENTRE 18 Y 60 AÑOS, CON ESTUDIOS DE ENSEÑANZA BÁSICA COMPLETA, MEDIA INCOMPLETA Y COMPLETA, USUARIOS O EX USUARIOS DE TELETON, RESIDENTES EN LA REGIÓN DEL MAULE,  QUE SE ENCUENTRAN DESOCUPADOS, CESANTES O REALIZAN UNA ACTIVIDAD EN EL MERCADO INFORMAL QUE LES REPORTA ESCASOS INGRESOS, QUE REQUIEREN ADQUIRIR CONOCIMIENTOS PARA MEJORAR SUS POSIBILIDADES DE INCLUSIÓN LABORAL.
</t>
  </si>
  <si>
    <t>FABRICACIÓN ARTESANAL DE MUEBLES DE MADERA</t>
  </si>
  <si>
    <t>PF0725</t>
  </si>
  <si>
    <t>GESTIÓN ADMINISTRATIVA, FINANCIERA Y CONTABLE EN MYPES</t>
  </si>
  <si>
    <t>PF0993</t>
  </si>
  <si>
    <t>HOMBRES Y MUJERES, ENTRE 18 Y 64 AÑOS DE EDAD, QUE RESIDAN EN LA COMUNA DE SAN JOAQUÍN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</si>
  <si>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GESTIÓN DE PROCESOS DE SERVICIOS TURÍSTICOS</t>
  </si>
  <si>
    <t>PF1246</t>
  </si>
  <si>
    <t>MOSTAZAL</t>
  </si>
  <si>
    <t>HOMBRES Y MUJERES DE 18 AÑOS O MAS, QUE PERTENECEN AL 80% MAS VULNERABLES, RESIDEN EN LA COMUNA DE MOSTAZAL (SECTOR CANDELARIA), Y QUE TENGAN EDUCACIÓN MEDIA COMPLETA. EXPERIENCIA LABORAL DE MÍNIMO, DOS AÑOS EN LABORES DE COMERCIALIZACIÓN TURÍSTICA, ESPECÍFICAMENTE EN LAS OPERACIONES VINCULADAS CON TOUR OPERADORES.</t>
  </si>
  <si>
    <t>RUT 69080500-6 MUNICIPALIDAD DE MOSTAZAL. PERSONAS DERIVADAS POR OMIL DE MOSTAZAL (SECTOR CANDELARIA), ESPECÍFICAMENTE DE LA LOCALIDAD DE CANDELARIA Y QUE PERTENECEN AL 80% MAS VULNERABLES</t>
  </si>
  <si>
    <t>69080500-6</t>
  </si>
  <si>
    <t>COQUIMBO</t>
  </si>
  <si>
    <t>HOMBRES Y MUJERES, ENTRE 18 Y 64 AÑOS DE EDAD, QUE RESIDAN EN LA COMUNA DE COQUIMBO U ALEDAÑAS, REGIÓN DE COQUIMBO, SECTOR TALINAY, QUE PERTENEZCAN AL 80% DE LA POBLACIÓN MÁS VULNERABLE SEGÚN REGISTRO SOCIAL DE HOGARES, CON EDUCACIÓN BÁSICA COMPLETA PREFERENTEMENTE, NIVEL DE MANEJO COMPUTACIONAL BÁSICO (O NIVEL USUARIO), PREFERENTEMENTE. YA SEAN PERSONAS CESANTES, QUE BUSCAN TRABAJO POR PRIMERA VEZ O QUE SE ENCUENTRAN ACTUALMENTE REALIZANDO TRABAJOS PRECARIOS, INFORMALES O DE BAJA CALIFICACIÓN, Y REQUIERAN REALIZAR UNA RECONVERSIÓN LABORAL.</t>
  </si>
  <si>
    <t>HOMBRES Y MUJERES, ENTRE 18 Y 64 AÑOS DE EDAD, QUE RESIDAN EN LA COMUNA DE SAN CLEMENTE U ALEDAÑAS, REGIÓN DEL MAULE, QUE PERTENEZCAN AL 80% DE LA POBLACIÓN MÁS VULNERABLE SEGÚN REGISTRO SOCIAL DE HOGARES, CON EDUCACIÓN BÁSICA COMPLETA PREFERENTEMENTE, NIVEL DE MANEJO COMPUTACIONAL BÁSICO (O NIVEL USUARIO), PREFERENTEMENTE. YA SEAN PERSONAS CESANTES, QUE BUSCAN TRABAJO POR PRIMERA VEZ O QUE SE ENCUENTRAN ACTUALMENTE REALIZANDO TRABAJOS PRECARIOS, INFORMALES O DE BAJA CALIFICACIÓN, Y REQUIERAN REALIZAR UNA RECONVERSIÓN LABORAL.</t>
  </si>
  <si>
    <t>INSTALACIONES ELÉCTRICAS TIPO F Y G</t>
  </si>
  <si>
    <t>PF0679</t>
  </si>
  <si>
    <t>HOMBRES Y MUJERES QUE PERTENECEN AL 80% MAS VULNERABLES, RESIDEN EN LA COMUNA DE SANTA BARBARA Y QUE DEBEN TENER EDUCACIÓN MEDIA COMPLETA CIENTÍFICO HUMANISTA O ALUMNOS DE LICEOS DE EDUCACIÓN TÉCNICO PROFESIONAL EGRESADOS O CURSANDO ÚLTIMO AÑO DE LA ESPECIALIDAD DE ELECTRICIDAD, ACREDITABLE;</t>
  </si>
  <si>
    <t>"RUT 69170200-6 MUNICIPALIDAD DE SANTA BÁRBARA, PERSONAS DERIVADAS POR OMIL DE SANTA BÁRBARA, ESPECÍFICAMENTE QUE PERTENECEN AL 80% MAS VULNERABLES*</t>
  </si>
  <si>
    <t xml:space="preserve">HOMBRES Y MUJERES, ENTRE 18 Y 64 AÑOS DE EDAD, QUE RESIDAN EN LA COMUNA DE QUINTA NORMAL U ALEDAÑAS, REGIÓN METROPOLITANA, QUE PERTENEZCAN AL 80% DE LA POBLACIÓN MÁS VULNERABLE SEGÚN REGISTRO SOCIAL DE HOGARES, CON EDUCACIÓN MEDIA COMPLETA CIENTÍFICO HUMANISTA O ALUMNOS DE LICEOS DE EDUCACIÓN TÉCNICO PROFESIONAL EGRESADOS O CURSANDO ÚLTIMO AÑO DE LA ESPECIALIDAD DE ELECTRICIDAD, ACREDITABLE. YA SEAN PERSONAS CESANTES, QUE BUSCAN TRABAJO POR PRIMERA VEZ O QUE SE ENCUENTRAN ACTUALMENTE REALIZANDO TRABAJOS PRECARIOS, INFORMALES O DE BAJA CALIFICACIÓN, Y REQUIERAN REALIZAR UNA RECONVERSIÓN LABORAL.
</t>
  </si>
  <si>
    <t>MUJERES ENTRE 18 A 64 AÑOS CESANTE O EN BUSQUEDA DE EMPLEO O ESPECIALIZACIÓN EN EL AREA, PERTENECIENTES AL 80% MAS VULNERABLE</t>
  </si>
  <si>
    <t>HOMBRES Y MUJERES, ENTRE 18 Y 64 AÑOS DE EDAD, QUE RESIDAN EN LA COMUNA DE ALTO BIOBÍO U ALEDAÑAS, REGIÓN DEL BIO BIO, QUE PERTENEZCAN AL 80% DE LA POBLACIÓN MÁS VULNERABLE SEGÚN REGISTRO SOCIAL DE HOGARES, CON EDUCACIÓN BÁSICA COMPLETA. YA SEAN PERSONAS CESANTES, QUE BUSCAN TRABAJO POR PRIMERA VEZ O QUE SE ENCUENTRAN ACTUALMENTE REALIZANDO TRABAJOS PRECARIOS, INFORMALES O DE BAJA CALIFICACIÓN, Y REQUIERAN REALIZAR UNA RECONVERSIÓN LABORAL.</t>
  </si>
  <si>
    <t>ORFEBRERÍA</t>
  </si>
  <si>
    <t>PF0762</t>
  </si>
  <si>
    <t xml:space="preserve">1. PERSONAS, HOMBRE Y MUJERES,  EN SITUACIÓN DE DISCAPACIDAD FISICA ENTRE 18 Y 60 AÑOS, CON ESTUDIOS DE ENSEÑANZA BÁSICA COMPLETA, MEDIA INCOMPLETA Y COMPLETA, USUARIOS O EX USUARIOS DE TELETON, RESIDENTES EN LA REGIÓN DE ANTOFAGASTA  QUE SE ENCUENTRAN DESOCUPADOS, CESANTES O REALIZAN UNA ACTIVIDAD EN EL MERCADO INFORMAL QUE LES REPORTA ESCASOS INGRESOS, QUE REQUIEREN ADQUIRIR CONOCIMIENTOS PARA MEJORAR SUS POSIBILIDADES DE INCLUSIÓN LABORAL.        2. CUIDADORES DE PERSONAS EN SITUACION DE DISCAPACIDAD, HOMBRES Y MUJERES, PADRE, MADRE, TUTOR LEGAL Y/O CUIDADOR PRINCIPAL DE USUARIO ATENDIDO EN TELETÓN SANTIAGO, DE ENTRE 18 Y 60 AÑOS CON ESTUDIOS DE ENSEÑANZA BÁSICA COMPLETA, MEDIA INCOMPLETA Y COMPLETA, RESIDENTES EN LA REGIÓN METROPOLITANA QUE SE ENCUENTRAN DESOCUPADOS O REALIZAN UNA ACTIVIDAD EN EL MERCADO INFORMAL QUE LES REPORTA ESCASOS INGRESOS, QUE REQUIEREN ADQUIRIR CONOCIMIENTOS PARA MEJORAR SUS POSIBILIDADES DE EMPLEO.
</t>
  </si>
  <si>
    <t xml:space="preserve">1. PERSONAS, HOMBRE Y MUJERES,  EN SITUACIÓN DE DISCAPACIDAD FISICA ENTRE 18 Y 60 AÑOS, CON ESTUDIOS DE ENSEÑANZA BÁSICA COMPLETA, MEDIA INCOMPLETA Y COMPLETA, USUARIOS O EX USUARIOS DE TELETON, RESIDENTES EN LA REGIÓN METROPOLITANA,  QUE SE ENCUENTRAN DESOCUPADOS, CESANTES O REALIZAN UNA ACTIVIDAD EN EL MERCADO INFORMAL QUE LES REPORTA ESCASOS INGRESOS, QUE REQUIEREN ADQUIRIR CONOCIMIENTOS PARA MEJORAR SUS POSIBILIDADES DE INCLUSIÓN LABORAL.
</t>
  </si>
  <si>
    <t xml:space="preserve">1. PERSONAS, HOMBRE Y MUJERES,  EN SITUACIÓN DE DISCAPACIDAD FISICA ENTRE 18 Y 60 AÑOS, CON ESTUDIOS DE ENSEÑANZA BÁSICA COMPLETA, MEDIA INCOMPLETA Y COMPLETA, USUARIOS O EX USUARIOS DE TELETON, RESIDENTES EN LA REGIÓN DEL BIOBIO,  QUE SE ENCUENTRAN DESOCUPADOS, CESANTES O REALIZAN UNA ACTIVIDAD EN EL MERCADO INFORMAL QUE LES REPORTA ESCASOS INGRESOS, QUE REQUIEREN ADQUIRIR CONOCIMIENTOS PARA MEJORAR SUS POSIBILIDADES DE INCLUSIÓN LABORAL.
</t>
  </si>
  <si>
    <t>SERVICIO DE BANQUETERÍA</t>
  </si>
  <si>
    <t>PF0601</t>
  </si>
  <si>
    <t>HOMBRES Y MUJERES DE 18 AÑOS Y MAS  CON EDUCACIÓN BÁSICA COMPLETA, PREFERENTEMENTE ; CONOCIMIENTOS BÁSICOS DE GASTRONOMÍA, MANIPULACIÓN DE
ALIMENTOS Y CONTROL DE COSTOS; COMPUTACIÓN NIVEL USUARIO</t>
  </si>
  <si>
    <t xml:space="preserve">1. PERSONAS, HOMBRE Y MUJERES,  EN SITUACIÓN DE DISCAPACIDAD FISICA ENTRE 18 Y 60 AÑOS, CON ESTUDIOS DE ENSEÑANZA BÁSICA COMPLETA, MEDIA INCOMPLETA Y COMPLETA, USUARIOS O EX USUARIOS DE TELETON, RESIDENTES EN LA REGIÓN DE COQUIMBO,  QUE SE ENCUENTRAN DESOCUPADOS, CESANTES O REALIZAN UNA ACTIVIDAD EN EL MERCADO INFORMAL QUE LES REPORTA ESCASOS INGRESOS, QUE REQUIEREN ADQUIRIR CONOCIMIENTOS PARA MEJORAR SUS POSIBILIDADES DE INCLUSIÓN LABORAL. CONOCIMIENTOS BÁSICOS DE GASTRONOMÍA, MANIPULACIÓN DE
ALIMENTOS Y CONTROL DE COSTOS; COMPUTACIÓN NIVEL USUARIO.
</t>
  </si>
  <si>
    <t>MUJERES U HOMBRES DE LA COMUNA DE TALCA, PERTENECIENTES A LAS JUNTAS DE VECINOS DEL SECTOR 3, ENTRE 18 Y 65 AÑOS QUE POSEAN ENSEÑANZA MEDIA COMPLETA Y QUE NO SE ENCUENTREN TRABAJANDO.
REQUISITOS INGRESO PF: ENSEÑANZA BÁSICA COMPLETA, PREFERENTEMENTE. CONOCIMIENTOS BÁSICOS DE GASTRONOMÍA, MANIPULACIÓN DE ALIMENTOS Y CONTROL DE COSTOS. COMPUTACIÓN NIVEL USUARIO.</t>
  </si>
  <si>
    <t>MUJERES U HOMBRES DE LA COMUNA DE CONCEPCIÓN ENTRE 18 Y 65 AÑOS QUE POSEAN ENSEÑANZA MEDIA COMPLETA Y QUE NO SE ENCUENTREN TRABAJANDO.
REQUISITOS INGRESO PF: ENSEÑANZA BÁSICA COMPLETA, PREFERENTEMENTE. CONOCIMIENTOS BÁSICOS DE GASTRONOMÍA, MANIPULACIÓN DE ALIMENTOS Y CONTROL DE COSTOS.
COMPUTACIÓN NIVEL USUARIO.</t>
  </si>
  <si>
    <t>MUNICIPALIDAD DE CONCEPCION</t>
  </si>
  <si>
    <t>69150400-K</t>
  </si>
  <si>
    <t xml:space="preserve">HOMBRE Y MUJERES  DE 18 AÑOS O MÁS PERTENECIENTES AL 80% DE LA POBLACIÓN MÁS VULNERABLE, SEGÚN REGISTRO SOCIAL DE HOGARES. EDUCACIÓN MEDIA COMPLETA, PREFERENTEMENTE.
</t>
  </si>
  <si>
    <t>HOMBRES Y MUJERES DE 18 AÑOS O MAS QUE RESIDEN EN LA COMUNA DE PUCHUNCAVI, PERTENECEN AL 80% MAS VULNERABLE SEGÚN REGISTRO SOCIAL DE HOGARES Y CUENTAN CON EDUCACIÓN MEDIA COMPLETA PREFERENTEMENTE</t>
  </si>
  <si>
    <t>65181652-1</t>
  </si>
  <si>
    <t>PERSONAS DERIVADAS POR OMIL DE PUCHUNCAVÍ Y ALREDEDORES, ESPECÍFICAMENTE QUE PERTENECEN AL 80% MAS VULNERABLES</t>
  </si>
  <si>
    <t>69.060.800-6</t>
  </si>
  <si>
    <t>SERVICIO DE TAPICERÍA Y RESTAURACIÓN DE MUEBLES Y SU COMERCIALIZACIÓN</t>
  </si>
  <si>
    <t>PF0778</t>
  </si>
  <si>
    <t>MUJERES ENTRE 18 Y 64 AÑOS DE EDAD, QUE PERTENEZCAN AL PROGRAMA MUJERES JEFAS DE HOGAR, QUE RESIDAN EN LA COMUNA DE COLBÚN U ALEDAÑAS, REGIÓN DEL MAULE, QUE PERTENEZCAN AL 80% DE LA POBLACIÓN MÁS VULNERABLE SEGÚN REGISTRO SOCIAL DE HOGARES, EDUCACIÓN MEDIA COMPLETA PREFERENTEMENTE. YA SEAN PERSONAS CESANTES, QUE BUSCAN TRABAJO POR PRIMERA VEZ O QUE SE ENCUENTRAN ACTUALMENTE REALIZANDO TRABAJOS PRECARIOS, INFORMALES O DE BAJA CALIFICACIÓN, Y REQUIERAN REALIZAR UNA RECONVERSIÓN LABORAL.</t>
  </si>
  <si>
    <t>NACIMIENTO</t>
  </si>
  <si>
    <t>MUJERES ENTRE 18 Y 64 AÑOS DE EDAD, QUE PERTENEZCAN AL PROGRAMA MUJERES JEFAS DE HOGAR, QUE RESIDAN EN LA COMUNA DE NACIMIENTO U ALEDAÑAS, REGIÓN DE BIO-BIO,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</si>
  <si>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TRAIGUÉN</t>
  </si>
  <si>
    <t xml:space="preserve">MUJERES JEFAS DE HOGAR MAYORES DE 18 AÑOS, PARTICIPANTES AL PROGRAMA MUJERES JEFAS DE HOGAR DE LA COMUNA 
DE TRAIGÚEN Y QUE PERTENEZCAN HASTA AL 80% DEL RSH. 
MUJERES EMPRENDEDORAS CON IDEAS DE NEGOCIO Y NEGOCIOS EN DESARROLLO.
MUJERES CUENTAN CON EDUCACIÓN MEDIA COMPLETA 
REQUIEREN OBTENER HERRAMIENTAS, QUE LES PERMITA POTENCIAR LA IMPLEMENTACIÓN DE SUS EMPRENDIMIENTOS, 
LOGRANDO POSICIONARSE EN EL MERCADO LABORAL CON MAYORES HERRAMIENTAS TÉCNICAS.
TODAS SON PARTICIPANTES DEL PROGRAMA MUJERES JEFAS DE HOGAR DE SERNAMEG DE LA COMUNA DE TRAIGUÉN, QUE SE 
CARACTERIZA POR SER UNA COMUNA CON BAJA OFERTA LABORAL, DONDE LOS TRABAJOS VAN EN DESMEDRO DE LAS MUJERES, 
PREDOMINANDO LA FUERZA LABORAL MASCULINA. </t>
  </si>
  <si>
    <t>PERSONAS PERTENECIENTES AL 80% DE LA POBLACIÓN VULNERABLE, HOMBRES Y MUJERES DE 18 AÑOS O MAS, CON EDUCACIÓN BASICA COMPLETA PREFERENTEMENTE, DE LA COMUNA DE LA REINA</t>
  </si>
  <si>
    <t>FUNDACION ATENEA MUJER</t>
  </si>
  <si>
    <t>65196907-7</t>
  </si>
  <si>
    <t xml:space="preserve">HOMBRES Y MUJERES DE 18 AÑOS Y MAS, PERTENECIENTES AL 80% MÁS VULNERABLE SEGÚN REGISTRO SOCIAL DE HOGARES,  EDUCACIÓN MEDIA COMPLETA, PREFERENTEMENTE
</t>
  </si>
  <si>
    <t xml:space="preserve">MUJERES U HOMBRES ENTRE 18 Y 65 AÑOS DE LA COMUNA DE COPIAPÓ QUE POSEAN ENSEÑANZA MEDIA COMPLETA Y QUE NO SE ENCUENTREN TRABAJANDO.
</t>
  </si>
  <si>
    <t xml:space="preserve">Municipalidad de Copiapó </t>
  </si>
  <si>
    <t>69030200-4</t>
  </si>
  <si>
    <t>HOMBRES Y MUJERES MAYORES DE 18 AÑOS, QUE RESIDEN EN LA COMUNA DE PUCHUNCAVI, PERTENECEN HASTA EL 80% MAS VULNERABLE SEGÚN REGISTRO SOCIAL DE HOGARES Y CUENTAN CON EDUCACIÓN MEDIA COMPLETA PREFERENTEMENTE</t>
  </si>
  <si>
    <t>96602640 - 5</t>
  </si>
  <si>
    <t>RUT 69060800-6 MUNICIPALIDAD DE PUCHUNCAVÍ, PERSONAS DERIVADAS POR OMIL DE PUCHUNCAVÍ, ESPECÍFICAMENTE QUE PERTENECEN AL 80% MAS VULNERABLES</t>
  </si>
  <si>
    <t>HOMBRES Y MUJERES MAYORES DE 18 AÑOS, QUE RESIDEN EN LA COMUNA DE MEJILLONES, PERTENECEN HASTA EL 80% MAS VULNERABLE SEGÚN REGISTRO SOCIAL DE HOGARES Y CUENTAN CON EDUCACIÓN MEDIA COMPLETA PREFERENTEMENTE</t>
  </si>
  <si>
    <t>RUT 69020400-2 MUNICIPALIDAD DE MEJILLONES. PERSONAS DERIVADAS POR OMIL DE MEJILLONES, ESPECÍFICAMENTE QUE PERTENECEN AL 80% MAS VULNERABLES</t>
  </si>
  <si>
    <t xml:space="preserve">MUJERES U HOMBRES DE LA COMUNA DE TEMUCO ENTRE 18 Y 65 AÑOS QUE POSEAN ENSEÑANZA MEDIA COMPLETA Y QUE NO SE ENCUENTREN TRABAJANDO.
</t>
  </si>
  <si>
    <t>Municipalidad de Temuco</t>
  </si>
  <si>
    <t>DIEGO DE ALMAGRO</t>
  </si>
  <si>
    <t>HOMBRES Y MUJERES DE 18 AÑOS O MAS, QUE PERTENECEN AL 80% MAS VULNERABLES, RESIDEN EN LA COMUNA DE DIEGO DE ALMAGRO Y QUE CUENTAN CON EDUCACIÓN MEDIA COMPLETA, PREFERENTEMENTE</t>
  </si>
  <si>
    <t>RUT 69250500-K MUNICIPALIDAD DE DIEGO DE ALMAGRO. PERSONAS DERIVADAS POR OMIL DE DIEGO DE ALMAGRO, ESPECÍFICAMENTE QUE PERTENECEN AL 80% MAS VULNERABLES</t>
  </si>
  <si>
    <t>69250500-K</t>
  </si>
  <si>
    <t>SAN ESTEBAN</t>
  </si>
  <si>
    <t>HOMBRES Y MUJERES DE 18 AÑOS O MAS, QUE PERTENECEN AL 80% MAS VULNERABLES, RESIDEN EN LA COMUNA DE SAN ESTEBAN Y QUE CUENTAN CON EDUCACIÓN MEDIA COMPLETA, PREFERENTEMENTE</t>
  </si>
  <si>
    <t>RUT 69051400-1 MUNICIPALIDAD DE SAN ESTEBAN. PERSONAS DERIVADAS POR OMIL DE SAN ESTEBAN, ESPECÍFICAMENTE QUE PERTENECEN AL 80% MAS VULNERABLES</t>
  </si>
  <si>
    <t xml:space="preserve">69051400-1 </t>
  </si>
  <si>
    <t xml:space="preserve">ARREGLO DE MÁQUINAS DE COSER
</t>
  </si>
  <si>
    <t>1.1.IDENTIFICAR Y CONOCER LAS PARTES Y CARACTERÍSTICAS DE UNA AGUJA EN MÁQUINAS DE COSER.  1.2.IDENTIFICAR FALLAS COMUNES EN LAS AGUJAS. 1.3.DEFINIR E IDENTIFICAR EL PMI Y SENTIDO DE GIRO EN MÁQUINAS RECTAS INDUSTRIALES Y DOMÉSTICAS. 2.1. IDENTIFICAR Y CONOCER LAS PARTES DE UNA MÁQUINA DE COSER RECTA INDUSTRIAL. 2.2.CONOCER LAS PIEZAS QUE CONFORMAN LA BARRA DE AGUJA Y PRENSATELAS.  2.3.CONOCER LAS PIEZAS DEL SISTEMA DE FORMACIÓN DE LANZADAS, ARRASTRE, TENSIÓN EN UNA MÁQUINA DE COSER RECTA INDUSTRIAL. 3.1. RECONOCER E IDENTIFICAR FALLAS Y PROBLEMAS EN MÁQUINAS RECTAS INDUSTRIALES. 3.2. IDENTIFICAR Y UTILIZAR HERRAMIENTAS PARA AJUSTE Y CALIBRACIÓN DE MÁQUINAS DE COSER RECTA INDUSTRIAL. 3.3. REALIZAR AJUSTES Y CALIBRACIONES DE LOS DISTINTOS SISTEMAS DE UNA MÁQUINA DE COSER RECTA INDUSTRIAL SEGÚN NORMAS Y SECUENCIAS ESTABLECIDAS.  3.4. IDENTIFICAR Y REALIZAR LUBRICACIÓN DE LAS PARTES DE UNA MÁQUINA DE COSER RECTA INDUSTRIAL SEGÚN SECUENCIA. 4.1. IDENTIFICAR Y CONOCER LAS PARTES DE UNA MÁQUINA DE COSER RECTA DOMESTICA. 4.2. CONOCER LAS PIEZAS DEL SISTEMA DE FORMACIÓN DE LANZADAS, ARRASTRE, TENSIÓN EN UNA MÁQUINA DE COSER RECTA DOMÉSTICA. 4.3.REALIZAR AJUSTES Y CALIBRACIONES DE LOS DISTINTOS SISTEMAS DE UNA MÁQUINA DE COSER RECTA INDUSTRIAL SEGÚN NORMAS Y SECUENCIAS ESTABLECIDAS.                                                                                   4.4. IDENTIFICAR, CONOCER Y REPARAR FALLAS FRECUENTES EN MAQUINA MULTIPUNTO DOMÉSTICAS. 4.5. IDENTIFICAR Y REALIZAR LUBRICACIÓN DE LAS PARTES Y SISTEMAS DE UNA MÁQUINA DE COSER MULTIPUNTO SEGÚN SECUENCIA. 5.1. IDENTIFICAR Y CONOCER LAS PARTES DE UNA MÁQUINA DE COSER OVEROLCK. 5.2. CONOCER LAS PIEZAS DEL SISTEMA DE FORMACIÓN DE LANZADAS, ARRASTRE, TENSIÓN EN UNA MÁQUINA DE COSER RECTA DOMÉSTICA. 5.3.REALIZAR AJUSTES Y CALIBRACIONES DE LOS DISTINTOS SISTEMAS DE UNA MÁQUINA DE COSER OVERLOCK SEGÚN NORMAS Y SECUENCIAS ESTABLECIDAS.  5.4. IDENTIFICAR, CONOCER Y REPARAR FALLAS FRECUENTES EN MAQUINA OVERLOCK.  5.5.IDENTIFI</t>
  </si>
  <si>
    <t xml:space="preserve">CURSO ORIENTADO A MICROEMPRESARIAS/OS MUJERES Y HOMBRES DE 45 A 65 AÑOS DEL RUBRO DE LA CONFECCIÓN QUE HAN SIDO DERIVADAS/OS DE LAS INSTITUCIONES CON LAS QUE TRABAJAMOS EN RED, MAYORITARIAMENTE EN UN 90% SON JEFES DE HOGAR CON HIJOS DEPENDIENTES, EL 80% HA CURSADO ENSEÑANZA MEDIA, QUE CUENTAN CON EMPRENDIMIENTO FUNCIONANDO DE AL MENOS TRES AÑOS DE EXPERIENCIA EN EL RUBRO, CON VENTAS PROMEDIOS DE $300.000 MENSUALES.
</t>
  </si>
  <si>
    <t xml:space="preserve"> 71.931.900-9
</t>
  </si>
  <si>
    <t>05. MARTES - TARDE / 11. JUEVES - TARDE</t>
  </si>
  <si>
    <t>CONFECCIÓN Y CORTE DE VESTUARIO PARA ADULTOS Y NIÑOS</t>
  </si>
  <si>
    <t>"1.1 IDENTIFICAR LOS MATERIALES Y HERRAMIENTAS NECESARIAS PARA EL CORTE Y ENSAMBLADO DE TELAS, APLICANDO MEDIDAS DE SEGURIDAD LABORAL.
 1.2 APLICAR TÉCNICAS DE CORTE DE TELAS DE CALIDAD EN FORMA MANUAL O CON MÁQUINA, CONSIDERANDO LA FICHA TÉCNICA DEL MODELO DE LA PRENDA DE VESTIR PARA NIÑOS Y ADULTOS.
 1.3 APLICAR TÉCNICAS DE ENSAMBLADO DE TELAS SEGÚN FICHA TÉCNICA DEL MODELO DE LA PRENDA DE VESTIR PARA NIÑOS Y ADULTOS.
 2.1 ORGANIZA LA PRODUCCIÓN DE PRENDAS DE VESTIR PARA NIÑOS Y ADULTOS EN EL PLAZO FIJADO DE ACUERDO A LAS ESPECIFICACIONES TÉCNICAS DE LA PRENDA A CONFECCIONAR.
 2.2. APLICAR PROCESO DE PRODUCCIÓN EN CONFECCIÓN DE PRENDA DE VESTIR PARA NIÑOS Y ADULTOS, DE ACUERDO A CRITERIOS DE CALIDAD DEL PRODUCTO.
 2.3 APLICAR TÉCNICAS DE ACABADO EN LA PRENDA DE VESTIR PARA NIÑOS Y ADULTOS.
 3.1 CALCULAR LOS COSTOS ASOCIADOS A LA CONFECCIÓN DE PRENDA DE VESTIR.
 3.2. RELACIONAR EL PRECIO DE VENTA DE LA PRENDA DE VESTIR CON EL PROCESO PRODUCTIVO DETERMINADO."</t>
  </si>
  <si>
    <t>CURSO ORIENTADO A MUJERES Y HOMBRES DE 20 A 65 AÑOS, CON UN EMPRENDIMIENTO EN FUNCIONAMIENTO, FORMAL O INFORMAL, PERTENECIENTES AL 80% DE LA POBLACION VULNERABLE SEGÚN RSH, QUE SEAN DERIVADOS O EGRESADOS DE PROGRAMAS FOSIS U OTRAS INSTITUCIONES. EGRESADOS DE LA FUNDACION, QUE HAYAN PARTICIPADO DE LOS CURSOS DE OFICIO REALIZADOS A TRAVES DEL PROGRAMA DE BECAS LABORALES DE SENCE O SEAN ASESORADOS POR INSTITUCION TRABAJO PARA UN HERMANO</t>
  </si>
  <si>
    <t>FUNDACION TRABAJO PARA UN HERMANO</t>
  </si>
  <si>
    <t>CONTABILIDAD BÁSICA PARA MICROEMPRENDEDORES</t>
  </si>
  <si>
    <t xml:space="preserve">1.1.IDENTIFICAR CONCEPTOS BÁSICOS DE CONTABILIDAD SEGÚN PRINCIPIOS Y LEGISLACIÓN VIGENTE. 1.2. REALIZAR LAS OPERACIONES CONTABLES EN REGISTROS BÁSICOS DE UNA EMPRESA PARA CONTROLAR EL MOVIMIENTO DE INGRESOS - EGRESOS DURANTE LA GESTIÓN EMPRESARIAL.  1.3. ELABORAR ESTADOS FINANCIEROS BÁSICOS PARA UNA EMPRESA DETERMINADA PERMITIENDO LA COMPROBACIÓN Y COMPORTAMIENTO CONTABLE DE LA GESTIÓN EMPRESARIAL.  2.1. DISEÑAR Y ELABORAR DOCUMENTACIÓN INHERENTE AL ÁREA DE GESTIÓN CONTABLE UTILIZANDO EL PROCESADOR DE TEXTO. 2.2. MANEJAR PLANILLAS ELECTRÓNICAS DE CÁLCULO UTILIZANDO LOS RECURSOS BÁSICOS PARA DAR SOPORTE O SOLUCIÓN A LAS ACTIVIDADES DE SU ÁREA.  2.3. USAR SOFTWARE RELACIONADO CON LOS PROCESOS CONTABLES BÁSICOS.
</t>
  </si>
  <si>
    <t xml:space="preserve">CONTABILIDAD BÁSICA PARA MICROEMPRENDEDORES
</t>
  </si>
  <si>
    <t xml:space="preserve">1.1.IDENTIFICAR CONCEPTOS BÁSICOS DE CONTABILIDAD SEGÚN PRINCIPIOS Y LEGISLACIÓN VIGENTE. 1.2. REALIZAR LAS OPERACIONES CONTABLES EN REGISTROS BÁSICOS DE UNA EMPRESA PARA CONTROLAR EL MOVIMIENTO DE INGRESOS - EGRESOS DURANTE LA GESTIÓN EMPRESARIAL.  1.3. ELABORAR ESTADOS FINANCIEROS BÁSICOS PARA UNA EMPRESA DETERMINADA PERMITIENDO LA COMPROBACIÓN Y COMPORTAMIENTO CONTABLE DE LA GESTIÓN EMPRESARIAL.  2.1. DISEÑAR Y ELABORAR DOCUMENTACIÓN INHERENTE AL ÁREA DE GESTIÓN CONTABLE UTILIZANDO EL PROCESADOR DE TEXTO. 2.2. MANEJAR PLANILLAS ELECTRÓNICAS DE CÁLCULO UTILIZANDO LOS RECURSOS BÁSICOS PARA DAR SOPORTE O SOLUCIÓN A LAS ACTIVIDADES DE SU ÁREA.  2.3. USAR SOFTWARE RELACIONADO CON LOS PROCESOS CONTABLES BÁSICOS.
</t>
  </si>
  <si>
    <t>EMPRENDEDORES ARTESANOS INFORMALES DERIVADOS DE INSTITUCIONES PÚBLICAS O ENTIDADES SIN FINES DE LUCRO, HOMBRES Y MUJERES DE 18 AÑOS Y MAS, PERTENECIENTES AL 80% DE LA POBLACIÓN MÁS VULNERABLE SEGÚN REGISTRO SOCIAL DE HOGARES, CON ENSEÑANZA MEDIA COMPLETA PREFERENTEMENTE.</t>
  </si>
  <si>
    <t xml:space="preserve">DISEÑO DE JOYERÍA CON TÉCNICA DE ENGASTE DE PIEDRAS SEMI PRECIOSAS
</t>
  </si>
  <si>
    <t xml:space="preserve">1.1 CONOCE LOS DIFERENTES METALES NOBLES Y SUS ALEACIONES. 1.2 RECONOCE Y PRACTICA EL USO DE DIFERENTES METALES, SEGÚN LA NECESIDAD DE LA PIEZA A FABRICAR Y LAS CARACTERÍSTICAS TÉCNICAS DEL MISMO. 2.1 IDENTIFICA LOS DIFERENTES TIPOS DE PIEDRAS SEMI PRECIOSAS MÁS COMUNES EN CHILE. 2.2 ANALIZA Y EVALÚA DIFERENTES PIEDRAS SEMI PRECIOSAS. 2.3 CONOCE LOS SISTEMAS MÁS COMUNES DE LAPIDACIÓN. 3.1 APLICA EL DIBUJO TÉCNICO Y ARTÍSTICO PARA EL DISEÑO DE JOYAS, CON TÉCNICAS DE ENGASTE. 3.2 DESARROLLA LA PLANIMETRÍA DE LAS PIEZAS A FABRICAR. 3.3 CONOCE EL MERCADO DE LAS JOYAS EN CHILE. 4.1 CONOCE LAS HERRAMIENTAS PARA EL ENGASTE DE PIEDRAS. 4.2 PREPARA Y USA LAS HERRAMIENTAS ADECUADA PARA CADA TIPO DE ENGASTE Y EJERCITA DIFERENTES TIPOS DE ENGASTE. 4.3 APLICA LA TÉCNICA DE ENGASTE A LA CONFECCIÓN DE LOS COMPLEMENTOS DE DECORACIÓN DISEÑADOS. 5.1. CONOCER E IDENTIFICAR EL DECÁLOGO DEL BUEN TRABAJO. 5.2 EJERCITAR LA IMPORTANCIA DEL BUEN TRABAJO EN EL DESARROLLO DE SU ENTORNO LABORAL.
</t>
  </si>
  <si>
    <t xml:space="preserve">ARTESANOS DEL RUBRO ORFEBRERÍA, FORMALES E INFORMALES QUE HAN PARTICIPADO EN CURSOS DE ENGASTE DE PIEDRAS SEMI PRECIOSAS, GRABADO AL ÁCIDO, LAPIDACIÓN Y/ O CADENAS DE COBRE ENTRE LOS AÑOS 2016 Y 2020. RESIDENTES EN LAS COMUNAS DE HUECHURABA, INDEPENDENCIA, RECOLETA, ESTACIÓN CENTRAL, CERRO NAVIA, PUDAHUEL, LO ESPEJO, SAN JOAQUIN, Y CONCHALÍ (PREFERENTEMENTE). PRINCIPALMENTE MUJERES (90%), CON EDAD ENTRE 30 Y 60 AÑOS CON ESCOLARIDAD BÁSICA COMPLETA, CON EMPRENDIMIENTO ACTIVOS Y VENTAS MENSUALES PROMEDIOS NO SUPERIORES A $350.000.
</t>
  </si>
  <si>
    <t xml:space="preserve">DISEÑO Y ELABORACION DE JOYERIA CON TECNICA FILIGRANA
</t>
  </si>
  <si>
    <t xml:space="preserve">1.1 CONOCER LA HISTORIA DE LA FILIGRANA EN EL DISEÑO DE JOYAS EN AMÉRICA: PRECOLOMBINA. 1.2 CONOCER LA HISTORIA DE LA FILIGRANA EN EL DISEÑO DE JOYAS EN AMÉRICA LATINA: CONTEMPORÁNEA. 2.1 RECONOCER Y UTILIZAR HERRAMIENTAS BÁSICAS PARA LA ELABORACIÓN CON TÉCNICA DE FILIGRANA 2.2 RECONOCER Y APLICAR MEDIDAS DE SEGURIDAD SEGÚN LOS DISTINTOS PROCESOS EN TÉCNICA DE FILIGRANA. 3.1 DISEÑAR JOYAS CON TÉCNICA DE FILIGRANA 3.2 IDENTIFICAR MERCADO ACTUAL DE LA JOYERÍA EN FILIGRANA. 4.1 ELABORAR PIEZAS DE ORFEBRERÍA CON TÉCNICA DE FILIGRANA CON BASE EN COBRE 4.2 ELABORAR PIEZAS DE ORFEBRERÍA CON TÉCNICA DE FILIGRANA EN COBRE (TERMINACIONES). 5.1 CONOCER EL DECÁLOGO DEL BUEN TRABAJO. 5.2 EJERCITAR LA IMPORTANCIA DEL “BUEN TRABAJO” EN EL DESARROLLO DE SU ENTORNO LABORAL.
</t>
  </si>
  <si>
    <t>ECONOMÍA CIRCULAR</t>
  </si>
  <si>
    <t>ESTE CURSO TIENE UN APORTE IMPORTANTE EN LA MEJORA DE LOS ESPACIOS COMUNES DE LA COMUNIDAD, YA QUE PERMITE ENTREGAR CONOCIMIENTOS LIGADOS AL USO Y REUTILIZACIÓN DE DIVERSOS PRODUCTOS QUE ESTÁN DESECHADOS COMO BASURA, Y QUE PUEDEN SER OCUPADOS EN LA CREACIÓN DE NUEVOS PRODUCTOS O EN EL RECICLAJE DE LOS MISMO, DÁNDOLES UN SEGUNDO USO, BAJANDO LOS NIVELES DE BASURA..
ENTREGAR CONOCIMIENTOS LIGADOS A LA UTILIZACIÓN DE PRODUCTOS EN DESECHO, PROMOVIENDO EL RECICLAJE, ARTESANÍAS CON PRODUCTOS RECICLADOS U REUTILIZADOS.
CONOCER EL CONCEPTO DE ECONOMÍA CIRCULAR.
IDENTIFICAR LA ECONOMÍA CIRCULAR COMO UNA ESTRATEGIA DE APOYO AL CUIDADO DEL MEDIOAMBIENTE.
LEGISLACIÓN CHILENA EN CUANTO A ECONOMÍA CIRCULAR.
MODELO DE NEGOCIOS CIRCULARES; CADENA DE VALOR Y CARACTERÍSTICAS DEL SECTOR.</t>
  </si>
  <si>
    <t xml:space="preserve">ECONOMÍA CIRCULAR
</t>
  </si>
  <si>
    <t>HOMBRES Y MUJERES, ENTRE 18 Y 64 AÑOS DE EDAD, QUE RESIDAN EN LA COMUNA DE COLINA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</si>
  <si>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LAMPA</t>
  </si>
  <si>
    <t>ESTE CURSO TIENE UN APORTE IMPORTANTE EN LA MEJORA DE LOS ESPACIOS COMUNES DE LA COMUNIDAD, YA QUE PERMITE ENTREGAR CONOCIMIENTOS LIGADOS AL USO Y REUTILIZACIÓN DE DIVERSOS PRODUCTOS QUE ESTÁN DESECHADOS COMO BASURA, Y QUE PUEDEN SER OCUPADOS EN LA CREACIÓN DE NUEVOS PRODUCTOS O EN EL RECICLAJE DE LOS MISMO, DÁNDOLES UN SEGUNDO USO, BAJANDO LOS NIVELES DE BASURA.
ENTREGAR CONOCIMIENTOS LIGADOS A LA UTILIZACIÓN DE PRODUCTOS EN DESECHO, PROMOVIENDO EL RECICLAJE, ARTESANÍAS CON PRODUCTOS RECICLADOS U REUTILIZADOS.
CONOCER EL CONCEPTO DE ECONOMÍA CIRCULAR.
IDENTIFICAR LA ECONOMÍA CIRCULAR COMO UNA ESTRATEGIA DE APOYO AL CUIDADO DEL MEDIOAMBIENTE.
LEGISLACIÓN CHILENA EN CUANTO A ECONOMÍA CIRCULAR.
MODELO DE NEGOCIOS CIRCULARES; CADENA DE VALOR Y CARACTERÍSTICAS DEL SECTOR.</t>
  </si>
  <si>
    <t>HOMBRES Y MUJERES, ENTRE 18 Y 64 AÑOS DE EDAD, QUE RESIDAN EN LA COMUNA DE LAMPA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</si>
  <si>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LO BARNECHEA</t>
  </si>
  <si>
    <t>HOMBRES Y MUJERES, ENTRE 18 Y 64 AÑOS DE EDAD, QUE RESIDAN EN LA COMUNA DE LO BARNECHEA U ALEDAÑAS, REGIÓN METROPOLITANA,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</si>
  <si>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GESTIÓN GASTRONÓMICA MARISCOS Y PRODUCTOS MARÍTIMOS 
</t>
  </si>
  <si>
    <t>QUINTERO</t>
  </si>
  <si>
    <t xml:space="preserve">CURSO QUE PERMITE LA ADQUISICIÓN Y APLICACIÓN DE CONOCIMIENTOS Y NORMATIVAS EN EL ÁREA ALIMENTACIÓN. LA CERTIFICACIÓN EN EL RUBRO GENERA OPORTUNIDADES PARA LA GENERACIÓN DE INGRESOS YA SEA A TRAVÉS DEL DESARROLLO DE INICIATIVAS DE EMPRENDIMIENTO.
CURSO PARA EL DESARROLLO O POTENCIAMIENTO DE LABORES INDEPENDIENTES, LIGADOS A LA MANIPULACIÓN FOCALIZADA EN ALIMENTOS CON INSUMOS PROPIOS DEL SECTOR.
•	INCORPORAR NORMATIVA Y PROCEDIMIENTOS DE HIGIENE EN LA MANIPULACIÓN DE ALIMENTOS
•	APLICAR TÉCNICAS DE HIGIENE EN SU PRESENTACIÓN PERSONAL, EN EL AMBIENTE, EN LOS UTENSILIOS, EN EL MANEJO DE RESIDUOS, EN LA MANIPULACIÓN DE ALIMENTOS, EN EL MANEJO DE RESIDUOS, ETC.
•	IDENTIFICAR PROPIEDADES DE PRODUCTOS LOCALES (MARISCOS) Y SU USO EN LA PREPARACIÓN DE ALIMENTOS
•	PREPARAR, DECORAR Y MONTAR PLATOS DULCES Y/O SALADOS CON PRODUCTOS PROPIOS DE LA COMUNIDAD.
•	APLICAR TÉCNICAS CULINARIAS SEGÚN LAS CARACTERÍSTICAS DE LOS PRODUCTOS.
</t>
  </si>
  <si>
    <t>HOMBRES Y MUJERES, ENTRE 18 Y 64 AÑOS DE EDAD, QUE RESIDAN EN LA COMUNA DE QUINTERO U ALEDAÑAS, REGIÓN DE VALPARAÍSO, QUE PERTENEZCAN AL 80% DE LA POBLACIÓN MÁS VULNERABLE SEGÚN REGISTRO SOCIAL DE HOGARES, CON EDUCACIÓN BÁSICA COMPLETA PREFERENTEMENTE. YA SEAN PERSONAS CESANTES, QUE BUSCAN TRABAJO POR PRIMERA VEZ O QUE SE ENCUENTRAN ACTUALMENTE REALIZANDO TRABAJOS PRECARIOS, INFORMALES O DE BAJA CALIFICACIÓN, Y REQUIERAN REALIZAR UNA RECONVERSIÓN LABORAL.</t>
  </si>
  <si>
    <t xml:space="preserve">LABORES DE INSTALACIONES SANITARIAS
</t>
  </si>
  <si>
    <t>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ADECUADOS</t>
  </si>
  <si>
    <t xml:space="preserve">HOMBRE Y MUJERES DE 18 AÑOS O MÁS PERTENECIENTES AL 80% DE LA POBLACIÓN MÁS VULNERABLE, SEGÚN REGISTRO SOCIAL DE HOGARES. EDUCACIÓN MEDIA COMPLETA, PREFERENTEMENTE O HABER REALIZADO EL CURSO DE “LABORES DE SOPORTE EN INSTALACIONES SANITARIAS” O EXPERIENCIA DE DOS AÑOS COMO “AYUDANTE INSTALACIONES SANITARIAS”, DEMOSTRABLE.
</t>
  </si>
  <si>
    <t xml:space="preserve"> FEDERACION DE TRABAJADORES CONTRATISTAS ANGLO AMERICAN 
</t>
  </si>
  <si>
    <t>NOGALES</t>
  </si>
  <si>
    <t xml:space="preserve">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ADECUADOS.
</t>
  </si>
  <si>
    <t xml:space="preserve">PERSONAS DE 18 AÑOS O MÁS PERTENECIENTES AL 80% DE LA POBLACIÓN MÁS VULNERABLE, SEGÚN REGISTRO SOCIAL DE HOGARES. EDUCACIÓN MEDIA COMPLETA, PREFERENTEMENTE O HABER REALIZADO EL CURSO DE “LABORES DE SOPORTE EN INSTALACIONES SANITARIAS” O EXPERIENCIA DE DOS AÑOS COMO “AYUDANTE INSTALACIONES SANITARIAS”, DEMOSTRABLE.
</t>
  </si>
  <si>
    <t xml:space="preserve"> FEDERACION DE TRABAJADORES CONTRATISTAS  
</t>
  </si>
  <si>
    <t xml:space="preserve"> FEDERACION DE TRABAJADORES CONTRATISTAS ANGLO AMERICAN
</t>
  </si>
  <si>
    <t>1. TRASLADO SEGURO EN OBRAS DE CONSTRUCCIÓN
APLICAR MEDIDAS DE SEGURIDAD EN EL TRASLADO DE MATERIALES Y EQUIPOS.
UTILIZAR CORRECTAMENTE ELEMENTOS DE PROTECCIÓN PERSONAL (EPP).
CIRCULAR DE FORMA SEGURA EN OBRAS.
2. INSTALACIONES DE AGUA POTABLE, ALCANTARILLADO Y AGUAS LLUVIAS
INTERPRETAR PLANOS DE REDES SANITARIAS.
EJECUTAR INSTALACIONES CONFORME A NORMAS TÉCNICAS.
SELECCIONAR MATERIALES Y HERRAMIENTAS ADECUADAS.
3. TÉCNICAS DE REPARACIÓN DE FUGAS Y FILTRACIONES
DIAGNOSTICAR Y REPARAR FUGAS EN SISTEMAS SANITARIOS.
APLICAR TÉCNICAS DE REPARACIÓN SEGURAS Y EFICIENTES.
UTILIZAR HERRAMIENTAS Y MATERIALES APROPIADOS.
4. INSTALACIÓN DE ARTEFACTOS SANITARIOS Y GRIFERÍA
INSTALAR ARTEFACTOS SANITARIOS SIGUIENDO ESPECIFICACIONES.
AJUSTAR Y PROBAR GRIFERÍAS.
REALIZAR TERMINACIONES Y SELLADOS ADECUADO</t>
  </si>
  <si>
    <t xml:space="preserve">LAPIDACIÓN DE PIEDRAS SEMI PRECIOSAS
</t>
  </si>
  <si>
    <t xml:space="preserve">1.1 RECONOCER Y APLICAR MEDIDAS DE SEGURIDAD EN EL PUESTO DE TRABAJO. 1.2 RECONOCER Y UTILIZAR CORRECTAMENTE LAS MEDIDAS DE SEGURIDAD PERTINENTES PARA MAQUINARIA ELÉCTRICA Y MANUAL. 2.1 RECONOCER PIEDRAS SEMI PRECIOSAS EN CHILE 2.2 RECONOCER COMO APLICAR PIEDRAS SEMI PRECIOSAS EN JOYERÍA. 3.1 APLICAR TÉCNICAS DE LAPIDACIÓN 3.2 APLICAR TEXTURAS, COLOR, FORMAS, VETAS DE PIEDRAS SEMI PRECIOSAS EN LA ELABORACIÓN DE JOYAS. 4.1 DISEÑAR PIEZA DE JOYERÍA APLICANDO TÉCNICA DE LAPIDACIÓN. 4.2 ELABORAR PIEZAS DE ORFEBRERÍA CON PIEDRAS SEMIPRECIOSAS APLICANDO LAS DIFERENTES TÉCNICAS DE LAPIDACIÓN. APLICAR TÉCNICAS DE CONTROL DE CALIDAD A CADA UNO DE LOS PROCESOS DE LAPIDACIÓN. 5.1 IDENTIFICAR EL DECÁLOGO DEL BUEN TRABAJO. 5.2 EJERCITAR LA IMPORTANCIA DEL “BUEN TRABAJO” EN EL DESARROLLO DE SU ENTORNO LABORAL
</t>
  </si>
  <si>
    <t xml:space="preserve">MICROEMPRESARIOS/AS FORMALES E INFORMALES, DEL RUBRO ORFEBRERÍA. EN SU MAYORÍA MUJERES (90%), DE EDADES ENTRE 30 Y 60 AÑOS, QUE HAN PARTICIPADO EN CURSOS DE ORFEBRERÍA BÁSICA O DISEÑO DE JOYERÍA CON TÉCNICA DE ESMALTADO, DENTRO DE LOS ÚLTIMOS 4 AÑOS EN LA FUNDACIÓN. TRABAJAN EN EL RUBRO HACE AL MENOS DOS AÑOS Y SU VENTAS MENSUALES PROMEDIO SON $200.000. PERTENECEN A ORGANIZACIONES DE MICROEMPRESARIOS MANOS DE VIOLETA, CREAMOS Y ARTESANAS DEL VIENTO"
</t>
  </si>
  <si>
    <t xml:space="preserve">MANEJO DE CULTIVOS HIDROPONICOS 
</t>
  </si>
  <si>
    <t xml:space="preserve">1 PRINCIPALES CARACTERISTICAS DE LOS CULTIVOS HIDROPÓNICOS. 2 MANEJO DE INSTALACIONES Y ESTRUCTURAS EN CULTIVOS HIDROPÓNICOS, 3 MANEJAR CULTIVOS EN CONDICIONES DE HIDROPONÍA, APLICANDO NORMATIVA Y PROTOCOLOS DE CALIDAD, CUMPLIENDO NORMAS DE HIGIENE DE TRABAJO SEGURO Y BUENAS PRÁCTICAS AGRÍCOLAS (BPA). 4 GESTIÓN DEL NEGOCIO DE CULTIVOS HIDROPÓNICOS.
</t>
  </si>
  <si>
    <t>HOMBRES Y MUJERES DE 18 AÑOS O MÁS PERTENECIENTES AL 80% MÁS VULNERABLE SEGÚN REGISTRO SOCIAL DE HOGARES , DESOCUPADAS ,  EDUCACIÓN BÁSICA COMPLETA;</t>
  </si>
  <si>
    <t>MARKETING DIGITAL</t>
  </si>
  <si>
    <t xml:space="preserve">1.1 RECONOCER LAS PRINCIPALES PLATAFORMAS DE CONECTIVIDAD PARA CLASES ONLINE CON SUS DIFERENTES HERRAMIENTAS. 1.2 UTILIZAR Y GESTIONAR LAS PRINCIPALES APLICACIONES Y DE UN SMARTPHONE. 1.3 ELABORAR UN GMAIL CORPORATIVO, CON PRESENTACIÓN CORPORATIVA. 1.4CONFECCIONAR PIE DE PÁGINA CON INFORMACIÓN REFERENTE AL EMPRENDIMIENTO PARA EL CLIENTE.1.5 IDENTIFICAR LAS PRINCIPALES HERRAMIENTAS DE GOOGLE EN SMARTPHONE. 21 RECONOCER LAS CARACTERÍSTICAS Y PARÁMETROS GENERALES DE LAS TECNOLOGÍAS DE LA INFORMACIÓN UTILIZADAS ACTUALMENTE EN EL COMERCIO ELECTRÓNICO DE ACUERDO CON EL CONTEXTO DIGITAL ACTUAL. 2.2 IDENTIFICAR LAS FORTALEZAS, OPORTUNIDADES, DEBILIDADES Y AMENAZAS DEL EMPRENDIMIENTO.2.3 IDENTIFICAR Y CONFECCIONAR UN PERFIL DE CLIENTE AL CUAL DEBE LLEGAR EL EMPRENDIMIENTO CON SU SERVICIO O PRODUCTO.2.4 RECONOCER Y ELABORAR LA PROPUESTA DE VALOR SEGÚN IDENTIFICACIÓN DEL CLIENTE AL QUE APUNTA. 2.5CONFECCIONAR PLAN DE MARKETING PARA EL EMPRENDIMIENTO. 3.1 RECONOCER CARACTERÍSTICAS Y ELEMENTOS DE LA IMAGEN CORPORATIVA DE UN EMPRENDIMIENTO. 3.2 CREAR O PERFECCIONAR LOGO Y SLOGAN PARA IMAGEN CORPORATIVA DEL EMPRENDIMIENTO. 3.3 RECONOCER Y APLICAR LAS PRINCIPALES HERRAMIENTAS DE CANVA PARA GENERAR CONTENIDO. 3.4 APLICAR LAS HERRAMIENTAS DE CANVA PARA PUBLICACIONES RRSS. 3.5 RECONOCER FUNCIONALIDADES DE APLICACIONES Y APLICAR EN CONTENIDO GRAFICO PARA RRSS DEL EMPRENDIMIENTO. 4.1 IDENTIFICAR LAS PRINCIPALES CARACTERÍSTICAS DE LAS REDES SOCIALES PARA EL DESARROLLO DE CAMPAÑAS Y PROMOCIONES EN COMERCIO ELECTRÓNICO, DE ACUERDO CON NECESIDADES Y PROYECCIONES DEL NEGOCIO. 4.2 INCORPORAR LOS PRINCIPALES ELEMENTOS DE COMPOSICIÓN E ILUMINACIÓN DE UNA FOTOGRAFÍA PARA PROMOCIONAR PRODUCTOS O SERVICIOS. 4.3 IDENTIFICAR LAS HERRAMIENTAS DE INSTAGRAM, FACEBOOK Y WHATSAPP BUSINESS, PARA PROMOCIONAR PRODUCTOS Y SERVICIOS. 4.4 IMPLEMENTAR CONTENIDO REFERENTE AL NEGOCIO, EN FORMATOS PERMITIDO SEGÚN RED SOCIAL UTILIZADA PARA EL EMPRENDIMIENTO. 5.1 CONOCER E IDENTIFICAR EL DECÁLOGO DEL BUEN TRABAJO. 
</t>
  </si>
  <si>
    <t>PERSONAS MAYORES DE 18 AÑOS, CON ENSEÑANZA MEDIA COMPLETA. EMPRENDEDORES INFORMALES DE AL MENOS 6 MESES DE FUNCIONAMIENTO. QUE CUENTE CON DISPOSITIVO (COMPUTADOR, TABLET O SMARTPHONE) CON ACCESO A INTERNET Y QUE ESTÉN DENTRO DEL 80% MÁS VULNERABL</t>
  </si>
  <si>
    <t xml:space="preserve">PERSONAS MAYORES DE 18 AÑOS, CON ENSEÑANZA MEDIA COMPLETA. EMPRENDEDORES INFORMALES DE AL MENOS 6 MESES DE FUNCIONAMIENTO. QUE CUENTE CON DISPOSITIVO (COMPUTADOR, TABLET O SMARTPHONE) CON ACCESO A INTERNET Y QUE ESTÉN DENTRO DEL 80% MÁS VULNERABLE
</t>
  </si>
  <si>
    <t>OPERADOR DE MAQUINARIA MINERA</t>
  </si>
  <si>
    <t>"ENTREGAR CONOCIMIENTOS TEÓRICOS Y PRÁCTICOS QUE EL OPERADOR TRABAJE DE MANERA EFECTIVA EN OPERACIONES MINERAS. DESARROLLAR COMPETENCIAS QUE LE PERMITIRÁN COMPRENDER Y APLICAR LOS PROCESOS DE LA EXPLOTACIÓN MINERA EN EL CONTEXTO MINERO. LOS APRENDIZAJES ESPERADOS SON:
 • FUNDAMENTOS DE LA MINERÍA
 • MÉTODOS DE PERFORACIÓN DE MINERAL
 • MANEJO DE MAQUINARIA PESADA
 • LOGÍSTICA DE TRANSPORTE DENTRO DE LA MINA
 • GEOLOGÍA BÁSICA Y EVALUACIÓN DE YACIMIENTOS
 • SEGURIDAD MINERA Y PREVENCIÓN DE RIESGOS
 • PRIMEROS AUXILIOS Y MEDIDAS DE EMERGENCIA
 • CUMPLIMIENTO DE NORMATIVAS MEDIOAMBIENTALES EN MINERÍA
 • PLANIFICACIÓN Y DISEÑO DE OPERACIONES MINERAS"</t>
  </si>
  <si>
    <t>HOMBRES Y MUJERES DE 18 AÑOS O MÁS, QUE PERTENECEN AL 80% MÁS VULNERABLE SEGÚN EL REGISTRO SOCIAL DE HOGARES, RESIDAN EN LA COMUNA DE TOCOPILLA Y CUENTEN CON EDUCACIÓN MEDIA COMPLETA.</t>
  </si>
  <si>
    <t xml:space="preserve">69020100-3 </t>
  </si>
  <si>
    <t>OPERADOR PLANTA</t>
  </si>
  <si>
    <t>MARÍA ELENA</t>
  </si>
  <si>
    <t>"EL OBJETIVO DE ESTE CURSO ES PREPARAR A LOS ESTUDIANTES PARA OPERAR SISTEMAS DE PRODUCCIÓN Y EQUIPOS EN PLANTAS INDUSTRIALES. LOS EGRESADOS PODRÁN DESEMPEÑARSE EN DIVERSAS INDUSTRIAS, GARANTIZANDO QUE LOS PROCESOS PRODUCTIVOS SE REALICEN DE MANERA EFICIENTE, SEGURA Y CONFORME A LOS ESTÁNDARES DE CALIDAD Y NORMATIVAS DE SEGURIDAD. LOS APRENDIZAJES ESPERADOS SON:
 • INTRODUCCIÓN A LOS PROCESOS INDUSTRIALES
 • OPERACIÓN DE PLANTAS INDUSTRIALES
 • INSTRUMENTACIÓN Y CONTROL
 • SEGURIDAD INDUSTRIAL
 • MANTENIMIENTO PREVENTIVO Y CORRECTIVO
 • GESTIÓN DE CALIDAD
 • IMPACTO AMBIENTAL Y NORMATIVAS
 • OPTIMIZACIÓN DE PROCESOS."</t>
  </si>
  <si>
    <t>EMPRENDEDORES HOMBRES Y MUJERES DE 18 AÑOS O MÁS, QUE PERTENECEN AL 80% MÁS VULNERABLE SEGÚN EL REGISTRO SOCIAL DE HOGARES, RESIDAN EN LA COMUNA DE MARÍA ELENA Y ALREDEDORES, Y CUENTEN CON EDUCACIÓN MEDIA COMPLETA. EL CURSO TIENE UNA SALIDA INDEPENDIENTE, YA QUE, SE BUSCA FOMENTAR EL PENSAMIENTO EMPRENDEDOR, PARA EL DESARROLLO INNOVACIÓN, RESILIENCIA Y LA CAPACIDAD DE IDENTIFICAR OPORTUNIDADES DE MEJORA, CON LA FINALIDAD QUE SEAN MEJORES CANDIDATOS PARA PROCESOS DE TRANSFORMACIÓN DENTRO DE LAS ORGANIZACIONES.</t>
  </si>
  <si>
    <t>RUT 69253600-2 MUNICIPALIDAD DE MARÍA ELENA, PERSONAS DERIVADAS POR OMIL DE MARÍA ELENA, ESPECÍFICAMENTE QUE PERTENECEN AL 80% MAS VULNERABLES</t>
  </si>
  <si>
    <t xml:space="preserve">69253600-2 </t>
  </si>
  <si>
    <t xml:space="preserve">ORFEBRERÍA BÁSICA: SOLDADURA Y CALADO
</t>
  </si>
  <si>
    <t xml:space="preserve">1.1 CONOCER LOS NOMBRES DE LAS HERRAMIENTAS Y SU APLICACIÓN. 1.2 CONOCER Y APLICAR LAS MATERIAS PRIMAS CON LAS QUE SE TRABAJA, CONOCER SUS CARACTERÍSTICAS TÉCNICAS Y SU APLICACIÓN EN DIVERSOS TIPOS DE PIEZAS DE JOYERÍA. 1.3 UTILIZAR CORRECTAMENTE LAS HERRAMIENTAS DE ORFEBRERÍA Y OPERAR LOS ELEMENTOS DE SEGURIDAD.1.4 PRACTICAR EL USO DE HERRAMIENTAS PARA: MEDIR, CORTAR, ASERRAR, LIMAR, SUJETAR Y APRETAR, APLANAR, EMBUTIR, TEXTURAR. 1.5 USAR EL SOPLETE Y APLICAR FUNDENTES PARA DIFERENTES TIPOS DE SOLDADURAS. 2.1 CONOCER Y APLICAR NOCIONES BÁSICAS DEL DISEÑO EN ORFEBRERÍA. 2.2 APLICAR CONOCIMIENTOS DE ELEMENTOS TEÓRICOS EN LA CONFIGURACIÓN DEL VOLUMEN 2.3 RECONOCER LA IMPORTANCIA DE LA JOYERÍA COMO ACCESORIO COMPLEMENTARIO EN LA MODA. 2.4 CONOCER Y RECONOCER DISTINTOS TIPOS DE CORRIENTES DE DISEÑO: TRADICIONALES, CONTEMPORÁNEAS Y DE AUTOR 2.5 REALIZAR A TRAVÉS DEL DIBUJO DISEÑOS GEOMÉTRICOS Y VOLUMEN. 2.6 CONOCER EL MERCADO DE LAS JOYAS EN CHILE. 2.7 DEFINIR EL MERCADO AL CUAL IRÁN DIRIGIDAS LAS JOYAS QUE CONFECCIONA. 3.1 DISEÑAR Y CONFECCIONAR UN JUEGO DE ACCESORIO DE JOYERÍA: ANILLO, AROS, COLGANTE, PIOCHA, ENTRE OTROS. 3.2 APLICAR LAS TÉCNICAS DE SOLDADURA Y CALADO PARA LA CONFECCIÓN DE LOS PRODUCTOS. 3.3 EFECTUAR TERMINACIONES A LAS PIEZAS CONFECCIONADAS Y CONTROL DE CALIDAD. 4.1 IDENTIFICAR EL DECÁLOGO DEL BUEN TRABAJO.4.2 EJERCITAR LA IMPORTANCIA DEL “BUEN TRABAJO” EN EL DESARROLLO DE SU ENTORNO LABORAL.
</t>
  </si>
  <si>
    <t xml:space="preserve">EMPRENDEDORES/AS INFORMALES DERIVADOS DE INSTITUCIONES PÚBLICAS O ENTIDADES SIN FINES DE LUCRO, PERTENECIENTES AL 80% DE LA POBLACIÓN VULNERABLE, SEGÚN EL REGISTRO SOCIAL DE HOGARES. PERTENECIENTES A LOS PROYECTOS EJECUTADOS POR NUESTRA INSTITUCIÓN, DE CADENAS DE COBRE AÑO 2017- 2018, PIEDRAS RECONSTITUIDAS CON RESINAS 2017, DISEÑO CREATIVO PARA TU NEGOCIO AÑOS 2015, 2016, 2017 Y LAPIDACIÓN 2018, 2019 , 2020, 2021 Y 2022 "
</t>
  </si>
  <si>
    <t>PRODUCCIÓN TÉCNICA PARA ESPECTÁCULOS ESCÉNICOS</t>
  </si>
  <si>
    <t>01. LUNES - MAÑANA / 04. MARTES - MAÑANA / 07. MIÉRCOLES - MAÑANA / 11. JUEVES - TARDE / 14. VIERNES - TARDE / 17. SÁBADO - TARDE</t>
  </si>
  <si>
    <t>"APRENDIZAJE: PRODUCCIÓN TÉCNICA PARA ESPECTÁCULOS ESCÉNICOS, CON ÉNFASIS EN LA APLICACIÓN PRÁCTICA EN LA SALA TEAP.
 2. COMPETENCIAS A DESARROLLAR:
 COGNITIVAS:
 COMPRENDER EL LENGUAJE Y FUNDAMENTOS DE LA PRODUCCIÓN TÉCNICA EN UN TEATRO.
 IDENTIFICAR ROLES Y FUNCIONES DENTRO DE UNA PRODUCCIÓN TÉCNICA.
 CONOCER LAS CARACTERÍSTICAS TÉCNICAS Y REQUERIMIENTOS DE DIFERENTES ESPECTÁCULOS (BALLET, ÓPERA, CONCIERTOS, TEATRO, MUSICALES).
 APLICAR CONOCIMIENTOS EN PLANIFICACIÓN TÉCNICA Y OPTIMIZACIÓN DE RECURSOS.
 PROCEDIMENTALES:
 MANEJO DE SISTEMAS DE SONIDO, ILUMINACIÓN Y TRAMOYA.
 EJECUCIÓN DEL MONTAJE TÉCNICO DE ESPECTÁCULOS EN LA SALA TEAP.
 COORDINACIÓN DE ENSAYOS TÉCNICOS CON MÚSICOS Y BAILARINES.
 CONTROL DE INVENTARIOS Y RECURSOS TÉCNICOS.
 ELABORACIÓN DE UN MANUAL TÉCNICO DE PRODUCCIÓN BASADO EN LA EXPERIENCIA DEL CURSO.
 ACTITUDINALES:
 TRABAJO EN EQUIPO EN LA EJECUCIÓN DE ESPECTÁCULOS EN VIVO.
 ORGANIZACIÓN Y DISCIPLINA EN LA GESTIÓN TÉCNICA DEL BACKSTAGE.
 ADAPTABILIDAD PARA LA RESOLUCIÓN DE PROBLEMAS EN PRODUCCIÓN TÉCNICA.
 3. DESCRIPCIÓN DE LOS APRENDIZAJES ESPERADOS
 ETAPA 1: BASES CONCEPTUALES (JUNIO) – SONIDO E ILUMINACIÓN (30 HORAS)
 COMPRENDER EL LENGUAJE TÉCNICO DE SONIDO, ILUMINACIÓN Y TRAMOYA.
 IDENTIFICAR LOS ROLES Y FUNCIONES DENTRO DE UNA PRODUCCIÓN TÉCNICA.
 RECONOCER LAS CARACTERÍSTICAS Y MANEJO DEL EQUIPAMIENTO TÉCNICO DE LA SALA TEAP.
 APLICAR BASES DEL DISEÑO DE ILUMINACIÓN PARA DIFERENTES ESPECTÁCULOS.
 CONSTRUCCIÓN INICIAL DEL MANUAL TÉCNICO DE PRODUCCIÓN.
 ETAPA 2: TRABAJO EN SALA (OCTUBRE) – SONIDO Y MONTAJE (30 HORAS)
 ACTUALIZAR CONOCIMIENTOS SOBRE ROLES Y FUNCIONES EN PRODUCCIÓN TÉCNICA.
 OPERAR SISTEMAS DE SONIDO, ILUMINACIÓN Y TRAMOYA EN LA SALA TEAP.
 GESTIONAR EL MONTAJE DE ESCENOGRAFÍA Y PLANIFICACIÓN DE TRAMOYA.
 CONFIGURAR Y REALIZAR PRUEBAS DE SONIDO SINFÓNICO CON CLICK Y PISTA.
 CONSTRUCCIÓN Y ACTUALIZACIÓN DEL MANUAL TÉCNICO DE PRODUCCIÓN.
 ETAPA 3: TRABAJO EN SALA Y MONTAJE FINAL (NOVIEMBRE) – 40 HORAS
 GESTIONAR EL INVEN</t>
  </si>
  <si>
    <t>MAYORES DE 18 AÑOS CON INTERÉS EN PRODUCCIÓN TÉCNICA DE ESPECTÁCULOS TRABAJADORES EN TEATROS DE COMUNAS REGIONALES, GENTE CON CONOCIMEIENTO EN SONIDO, TRAMOYA O PRODUCCIÓN ESCÉNICA EN FORMACIÓN, GENTE CON CONOCIMIENTO DEL ÁREA CULTURAL INTERESADOS EN LA OPTIMIZACIÓN DE PROCESOS TÉCNICOS. ESTUDIANTES DE GESTIÓN CULTURAL O ARTES ESCÉNICAS, PERSONAS DESEMPLEADAS QUE BUSCAN ADQUIRIR NUEVAS COMPETENCIAS, TRABAJADORES DE LA CORPORACION DE ADELANTO.</t>
  </si>
  <si>
    <t>65027784 -8</t>
  </si>
  <si>
    <t xml:space="preserve">TÉCNICAS DE JOYERÍA
</t>
  </si>
  <si>
    <t>MACHALÍ</t>
  </si>
  <si>
    <t>13. VIERNES - MAÑANA / 14. VIERNES - TARDE</t>
  </si>
  <si>
    <t>1.- CONOCER LOS PRINCIPIOS BÁSICOS DEL DISEÑO, PARA DESARROLLAR JOYAS EN COBRE. 
2- APLICAR TÉCNICAS BÁSICAS PARA LA ELABORACIÓN DE PIEZAS DE JOYERÍA EN COBRE, HACIENDO USO ADECUADO DE HERRAMIENTAS Y MATERIALES.
3.- DISEÑAR Y ELABORAR PIEZAS ORIGINALES DE JOYERÍA EN COBRE, CON APLICACIONES DE OTROS MATERIALES Y REALIZACIÓN DE ACABADO PARA PRESENTACIÓN FINAL.
4.- DESARROLLAR PROCESO DE PRODUCCIÓN APLICANDO LAS NORMAS DE SEGURIDAD Y PREVENCIÓN DE RIESGOS PERSONALES Y MEDIOAMBIENTALES.
5. NOCIONES DE LAPIDACIÓN DE PIEDRAS SEMI PRECIOSAS Y SUS APLICACIONES PRÁCTICAS.
6. NOCIONES DE DIFERENTES TÉCNICAS DE ENGASTADO.
7. ELABORACIÓN DE LIGAS TÉCNICAS Y ESTÉTICAS PARA JOYERÍA.
8. ELABORAR Y PREPARAR HERRAMIENTAS ESPECÍFICAS DE JOYERÍA.
9. CÁLCULO DE COSTOS.</t>
  </si>
  <si>
    <t xml:space="preserve">HOMBRES Y MUJERES,  DE 18 AÑOS A 65 AÑOS , CON ENSEÑANZA MEDIA COMPLETA, SIN EMPLEO,  TRABAJADORES POR CUENTA PROPIA Y/O EMPRENDEDORES CON CONOCIMIENTOS   DE ORFEBRERÍA. COMUNIDAD COLLA 
</t>
  </si>
  <si>
    <t xml:space="preserve">CORPORACION NACIONAL DEL COBRE DE CHILE - DIVISIÓN TENIENTE
</t>
  </si>
  <si>
    <t xml:space="preserve">61704000-k
</t>
  </si>
  <si>
    <t xml:space="preserve">CORPORACIÓN PRO O'HIGGINS
</t>
  </si>
  <si>
    <t xml:space="preserve">75570200-5
</t>
  </si>
  <si>
    <t xml:space="preserve">TÉCNICAS DE ORFEBRERIA AVANZADA
</t>
  </si>
  <si>
    <t>07. MIÉRCOLES - MAÑANA / 08. MIÉRCOLES - TARDE</t>
  </si>
  <si>
    <t>1. DISEÑAR, CONFECCIONAR Y VALORAR COMPOSICIONES INNOVADORAS DE ORFEBRERÍA, APLICANDO TÉCNICAS AVANZADAS DE FORJA. 
2. DISEÑAR, CONFECCIONAR Y VALORAR COMPOSICIONES INNOVADORAS DE ORFEBRERÍA, APLICANDO TÉCNICAS AVANZADAS DE REPUJADO. 
3. DISEÑAR, CONFECCIONAR Y VALORAR COMPOSICIONES INNOVADORAS DE ORFEBRERÍA, APLICANDO TÉCNICAS AVANZADAS DE ESMALTADO AL FUEGO. 
4. DISEÑAR, CONFECCIONAR Y VALORAR COMPOSICIONES INNOVADORAS DE ORFEBRERÍA, APLICANDO TÉCNICAS AVANZADAS DE GRABADO AL ÁCIDO. 
5. DISEÑAR, CONFECCIONAR Y VALORAR COMPOSICIONES INNOVADORAS DE ORFEBRERÍA, APLICANDO TÉCNICAS DE CINCELADO Y FABRICACIÓN DE HERRAMIENTAS. 
6. APLICACIÓN DE ALEACIONES DE METALES AL COBRE Y TERMINACIONES DE PIEZAS DE COBRE, APLICANDO LAS NORMAS DE SEGURIDAD Y PREVENCIÓN DE RIESGOS PERSONALES Y MEDIOAMBIENTALES.
7. CALCULO DE COSTO DE LOS PRODUCTOS.
8. ELABORAR HERRAMIENTAS ESPECÍFICAS DE ORFEBRERÍA.
9. ELABORACIÓN DE INSUMOS Y/O CONSUMIBLES Y PREPARACIÓN DE FÓRMULAS QUÍMICAS.</t>
  </si>
  <si>
    <t xml:space="preserve">HOMBRES Y MUJERES,  DE 18 AÑOS A 65 AÑOS , CON ENSEÑANZA MEDIA COMPLETA, SIN EMPLEO, TRABAJADORES POR CUENTA PROPIA Y/O EMPRENDEDORES CON CONOCIMIENTOS  BÁSICOS DE ORFEBRERÍA. COMUNIDAD COLLA
</t>
  </si>
  <si>
    <t>TÉCNICAS DE ORFEBRERIA BÁSICA</t>
  </si>
  <si>
    <t>04. MARTES - MAÑANA / 05. MARTES - TARDE / 10. JUEVES - MAÑANA / 11. JUEVES - TARDE</t>
  </si>
  <si>
    <t xml:space="preserve">"1. RECONOCER DISEÑOS DE PIEZAS ORNAMENTALES, UTILITARIAS Y JOYAS EN COBRE.  
2. DISEÑAR BOCETOS DE PIEZAS EN COBRE. 
3. ELABORAR PLANIMETRÍAS Y MAQUETAS UTILIZANDO LAS TÉCNICAS DEL DISEÑO 
4. ELABORAR PIEZAS DE COBRE UTILIZANDO LA TÉCNICA DEL TEXTURADO. 
5. ELABORAR PIEZAS DE COBRE UTILIZANDO LA TÉCNICA DEL REPUJADO. 
6. ELABORAR PIEZAS DE COBRE UTILIZANDO LA TÉCNICA DE LA FORJA. 
7. RECONOCER ESTÁNDARES PARA PRODUCTOS DE ORFEBRERÍA.
8. ELABORAR HERRAMIENTAS ESPECÍFICAS DE ORFEBRERÍA."
</t>
  </si>
  <si>
    <t>HOMBRES Y MUJERES ENTRE 18 Y 65 AÑOS, PROVENIENTES DE LA COMUNA DE MACHALÍ, LOCALIDAD  DE COYA,  ARTESANOS AUTODIDACTAS, EMPRENDEDORES SIN EMPLEO, CON ENSEÑANZA
MEDIA  COMPLETA PREFERENTEMENTE, Y CON MÍNIMO DE HABILIDADES ARTÍSTICAS Y MANUALES.</t>
  </si>
  <si>
    <t xml:space="preserve">TÉCNICAS DE TURISMO SUSTENTABLE Y CUIDADO DEL MEDIOAMBIENTE 
</t>
  </si>
  <si>
    <t>EL REALIZAR ESTA FORMACIÓN TIENE POR OBJETIVO APORTAR A MEJORAR LA CALIDAD DE VIDA DE LAS PERSONAS QUE CONFORMAN LA COMUNIDAD DE LA ZONA, APOYÁNDOLOS EN DESARROLLAR Y CONSOLIDAR COMPETENCIAS Y HABILIDADES A TRAVÉS DE LA ENTREGA DE HERRAMIENTAS RELACIONADAS CON EL TURISMO SUSTENTABLE Y CONSERVACIÓN DEL SECTOR,  A TRAVÉS DE SU PATRIMONIO CULTURAL Y NATURAL.
AL TERMINO DEL CURSO LOS PARTICIPANTES ESTARÁN EN CONDICIONES DE APLICAR TÉCNICAS PARA GESTIÓN DE NUEVAS OPORTUNIDADES DE DESARROLLO Y PROYECCIONES DE CRECIMIENTO QUE PUEDAN EVALUAR, UTILIZANDO EL TURISMO COMO APORTE FUNDAMENTAL PARA ESTO.
LOS PARTICIPANTES AL FINALIZAR EL CURSO HABRÁN APRENDIDO A IDENTIFICAR Y APLICAR LAS BASES Y HERRAMIENTAS DEL TURISMO SUSTENTABLE, PARA TRABAJAR RESPETANDO EL MEDIOAMBIENTE, FAUNA NATIVA Y BIODIVERSIDAD EN CONCORDANCIA CON LA CULTURA DEL SECTOR.</t>
  </si>
  <si>
    <t>HOMBRES Y MUJERES, ENTRE 18 Y 64 AÑOS DE EDAD, QUE RESIDAN EN LA COMUNA DE PANGUIPULLI U ALEDAÑAS, SECTOR HUILO HUILO,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</si>
  <si>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FUCHS, GELLONA Y SILVA SPA
</t>
  </si>
  <si>
    <t xml:space="preserve">96.675.100-2
</t>
  </si>
  <si>
    <t xml:space="preserve">Fundación Huilo Huilo
</t>
  </si>
  <si>
    <t xml:space="preserve">65.459.510-0
</t>
  </si>
  <si>
    <t xml:space="preserve">TÉCNICAS DE TURISMO SUSTENTABLE Y CUIDADO DEL MEDIOAMBIENTE
</t>
  </si>
  <si>
    <t>FUTRONO</t>
  </si>
  <si>
    <t>HOMBRES Y MUJERES, ENTRE 18 Y 64 AÑOS DE EDAD, QUE RESIDAN EN LA COMUNA DE FUTRONO U ALEDAÑAS, SECTOR HUILO HUILO, REGIÓN DE LOS RÍOS, QUE PERTENEZCAN AL 80% DE LA POBLACIÓN MÁS VULNERABLE SEGÚN REGISTRO SOCIAL DE HOGARES, CON EDUCACIÓN MEDIA COMPLETA PREFERENTEMENTE. YA SEAN PERSONAS CESANTES, QUE BUSCAN TRABAJO POR PRIMERA VEZ O QUE SE ENCUENTRAN ACTUALMENTE REALIZANDO TRABAJOS PRECARIOS, INFORMALES O DE BAJA CALIFICACIÓN, Y REQUIERAN REALIZAR UNA RECONVERSIÓN LABORAL.</t>
  </si>
  <si>
    <t xml:space="preserve">TECNICAS PARA EL  USO EFICIENTE DE  ENERGIAS </t>
  </si>
  <si>
    <t>OLIVAR</t>
  </si>
  <si>
    <t xml:space="preserve">1.-IDENTIFICAR TIPOS DE ENERGÍAS TRADICIONALES Y ALTERNATIVAS , SUS PROPIEDADES Y APLICACIÓN.  
2.-DISTINGUIR PRINCIPALES ELEMENTOS CONCEPTUALES RELACIONADOS CON ENERGÍAS RENOVABLES Y/O NO CONVENCIONALES,  HIDROELÉCTRICA, BIOMASA, EÓLICA, PETRÓLEO, FÓSILES, SOLAR, ENTRE OTRAS.	
3.- MEJORAMIENTO DEL ACONDICIONAMIENTO TÉRMICO DE LAS VIVIENDAS,  EFICIENCIA ENERGÉTICA Y LOS MÉTODOS DE  CONSERVACIÓN DE LA ENERGÍA. BALANCE TÉRMICO			
4.- IDENTIFICAR COMPONENTES, CARACTERÍSTICAS Y CLASIFICACIÓN DE  Y ENERGÍAS ALTERNATIVAS, EN ASPECTO DOMICILIARIO Y LAS NORMATIVAS ELÉCTRICAS			
5.- IDENTIFICAR PRINCIPIOS ELÉCTRICOS Y MECÁNICOS RELACIONADOS CON LA INSTALACIÓN Y FUNCIONAMIENTO  DE SISTEMAS ALTERNATIVOS DE ACUERDO A ELEMENTOS TÉCNICOS Y TEÓRICOS ELÉCTRICOS Y RELACIONADOS CON ENERGÍAS NO RENOVABLES, DE ASPECTOS DOMICILIARIOS.	
6.- REALIZAR EVALUACIÓN DE LAS CONDICIONES TÉCNICAS DE INSTALACIÓN DE SISTEMAS SOLARES O ALTERNATIVOS			
7.- IDENTIFICAR Y EFECTUAR TÉCNICAS DE REUTILIZACIÓN  DE  RESIDUOS ORGÁNICOS E INORGÁNICOS , DE SEGUNDO O TERCER USO, POR VARIADAS ACCIONES, SISTEMAS Y  TÉCNICAS RELACIONADAS. 			
</t>
  </si>
  <si>
    <t xml:space="preserve">HABITANTES DE LA COMUNA DE OLIVAR, SECTOR DE GULTRO Y LO CONTI , PROVENIENTES DE LA
SENTAMIENTOS DE LA RIVERA NORTE Y SUR DEL RIO CACHAPOAL, 
1.-PERSONAS ENTRE 22 Y 70AÑOS
2.-CESANTES, AFECTADOS LABORALMENTE POR EFECTOS TEMPORALES CLIMÁTICOS,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5 JUNTAS DE VECINOS DEL SECTOR, DE AGRUPACIONES FUNCIONALES RECONOCIDAS
POR EL MUNICIPIO, COMITÉS DE AGUA POTABLE RURAL
7.-SECTOR PERIFÉRICO RURAL DE LA RIVERA DE RIO, DE LA RUTA DEL ACIDO. LIMITANTES CON OTRAS COMUNAS 
8.- OFICIOS DE MENOR CALIFICACIÓN, AUTO INSTRUCCIÓN
9.- CONOCIMIENTOS BÁSICOS CONSTRUCCIÓN O SIMILAR     </t>
  </si>
  <si>
    <t>MINERA VALLE CENTRAL</t>
  </si>
  <si>
    <t>96595400-7</t>
  </si>
  <si>
    <t>OMIL , DIDECO OLIVAR</t>
  </si>
  <si>
    <t>69081400-5</t>
  </si>
  <si>
    <t xml:space="preserve">TECNICAS PARA EL USO EFICIENTE DE ENERGIAS   </t>
  </si>
  <si>
    <t>REQUÍNOA</t>
  </si>
  <si>
    <t>02. LUNES - TARDE / 05. MARTES - TARDE / 08. MIÉRCOLES - TARDE</t>
  </si>
  <si>
    <t xml:space="preserve">1.-IDENTIFICAR TIPOS DE ENERGÍAS TRADICIONALES Y ALTERNATIVAS , SUS PROPIEDADES Y APLICACIÓN.  
2.-DISTINGUIR PRINCIPALES ELEMENTOS CONCEPTUALES RELACIONADOS CON ENERGÍAS RENOVABLES Y/O NO CONVENCIONALES,  HIDROELÉCTRICA, BIOMASA, EÓLICA, PETRÓLEO, FÓSILES, SOLAR, ENTRE OTRAS.	
3.- MEJORAMIENTO DEL ACONDICIONAMIENTO TÉRMICO DE LAS VIVIENDAS,  EFICIENCIA ENERGÉTICA Y LOS MÉTODOS DE  CONSERVACIÓN DE LA ENERGÍA. BALANCE TÉRMICO		
4.- IDENTIFICAR COMPONENTES, CARACTERÍSTICAS Y CLASIFICACIÓN DE  Y ENERGÍAS ALTERNATIVAS, EN ASPECTO DOMICILIARIO Y LAS NORMATIVAS ELÉCTRICAS			
5.- IDENTIFICAR PRINCIPIOS ELÉCTRICOS Y MECÁNICOS RELACIONADOS CON LA INSTALACIÓN Y FUNCIONAMIENTO  DE SISTEMAS ALTERNATIVOS DE ACUERDO A ELEMENTOS TÉCNICOS Y TEÓRICOS ELÉCTRICOS Y RELACIONADOS CON ENERGÍAS NO RENOVABLES, DE ASPECTOS DOMICILIARIOS.	
6.- REALIZAR EVALUACIÓN DE LAS CONDICIONES TÉCNICAS DE INSTALACIÓN DE SISTEMAS SOLARES O ALTERNATIVOS			
7.- IDENTIFICAR Y EFECTUAR TÉCNICAS DE REUTILIZACIÓN  DE  RESIDUOS ORGÁNICOS E INORGÁNICOS , DE SEGUNDO O TERCER USO, POR VARIADAS ACCIONES, SISTEMAS Y  TÉCNICAS RELACIONADAS. 			
</t>
  </si>
  <si>
    <t xml:space="preserve">HABITANTES DE LA COMUNA DE  REQUÍNOA ,  PROVENIENTES DE SECTORES RURALES Y PERIFÉRICOS , CON CARACTERÍSTICAS HABITACIONALES DESMEJORADAS
1.-PERSONAS ENTRE 22 Y 70AÑOS
2.-CESANTES, AFECTADOS POR TEMPORALES CLIMÁTICOS, DESEMPLEO,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COMITÉS DE AGUA POTABLE RURAL , PRODESAL,  JUNTAS DE VECINOS DEL SECTOR, DE AGRUPACIONES FUNCIONALES RECONOCIDAS
POR EL MUNICIPIO, ARRIEROS.
7.-SECTOR PERIFÉRICO RURAL DE LA COMUNA DE REQUINOA  INSERTA ENTRE LA SUBCUENCA DEL RÍO CACHAPOAL POR EL NORTE, Y LA CUENCA DEL RÍO CLARO DE RENGO POR EL SUR.
8.-NIVEL DE FORMACIÓN DE CARÁCTER INFORMAL , DE AUTOENTRENAMIENTO EN ÁREAS DEL ÁMBITO AGRÍCOLA, PEQUEÑA GANADERÍA.
9.- OPERACIONES MATEMÁTICAS BÁSICAS, CON CONOCIMIENTOS BÁSICOS DE CONSTRUCCIÓN  </t>
  </si>
  <si>
    <t xml:space="preserve">DIDECO , OMIL MUNICIPALIDAD DE REQUINOIA </t>
  </si>
  <si>
    <t>69.081.300-9</t>
  </si>
  <si>
    <t>SAN FERNANDO</t>
  </si>
  <si>
    <t>02. LUNES - TARDE / 05. MARTES - TARDE / 08. MIÉRCOLES - TARDE / 11. JUEVES - TARDE</t>
  </si>
  <si>
    <t xml:space="preserve">1. -ENTRE 20 Y 80 AÑOS
2.-CESANTES, POR  TEMPORAL CLIMÁTICO  DESEMPLEO, O INFORMALIDAD LABORAL
.3.- HOMBRES Y MUJERES
4.-EGRESADOS DE ENSEÑANZA BÁSICA, LECTO- ESCRITORES , HABILIDADES MATEMÁTICAS BÁSICAS
5.-FAMILIAS COMPUESTAS POR JEFAS DE HOGAR , MONO PARENTALES, ADULTOS MAYORES , PREFERENTEMENTE
EN TERRENOS CON CARACTERÍSTICAS DE SUELO AGRÍCOLA Y DE CONSTRUCCIÓN SIN REGULACIÓN.
6.- PERTENECIENTES A 2 JUNTAS DE VECINOS DEL SECTOR, DE PUENTE NEGRO DE AGRUPACIONES
FUNCIONALES RECONOCIDAS POR EL MUNICIPIO. CON APRS LOCALES CON PROBLEMAS DE ABASTECIMIENTO
HÍDRICO
7.-SECTOR PERIFÉRICO RURAL AFECTADOS POR TEMPORALES Y DESBORDES DEL 2023. HABITANTES DE LA
COMUNA DE SAN FERNANDO SECTOR DE SECTOR DE LAS PEÑAS Y EL LLANO ALTO PROVENIENTES DE SECTORES
CORDILLERANOS ,
8.- INFORMAL EN EL AMBIENTO AGRÍCOLA, ALGUNOS CON CURSOS EN EL ÁREA DE CONSTRUCCIÓN.
9.-CONOCIMIENTOS MÍNIMOS EN CONSTRUCCIÓN 
</t>
  </si>
  <si>
    <t>HIDROELECTRICA LA HIGUERA</t>
  </si>
  <si>
    <t>96990050-5</t>
  </si>
  <si>
    <t xml:space="preserve">Unión Comunal  de JJVV </t>
  </si>
  <si>
    <t>EL PROGRAMA ESTÁ DIRIGIDO A MUJERES EN VÍAS DE REALIZAR UN MICROEMPRENDIMIENTO. ENTRE 18 Y 60 AÑOS, QUE PERTENECEN AL 80% MÁS VULNERABLE DE LA POBLACIÓN, Y QUE RESIDEN EN LA COMUNA DE LO ESPEJO Y QUE TIENEN EDUCACION BASICA COMPLETA PREFERENTEMENTE.</t>
  </si>
  <si>
    <t>RUT 69255100-1 MUNICIPALIDAD DE LO ESPEJO. MUJERES DERIVADAS POR OMIL DE LO ESPEJO, ESPECÍFICAMENTE QUE PERTENECEN AL 80% MAS VULNERABLES</t>
  </si>
  <si>
    <t>69255100-1</t>
  </si>
  <si>
    <t>MUJERES MAYORES DE 18 AÑOS CON REGISTRO SOCIAL DE HOGARES MENOR A 80 %, SIN TRABAJO REMUNERADO,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MODULO TRANSVERSAL DE TÉCNICAS DE EMPRENDIMIENTO, LE PERMITIRÁ GENERAR UN EMPRENDIENDO EN EL RUBRO APRENDIDO AUMENTANDO EL INGRESO DEL GRUPO FAMILIAR.</t>
  </si>
  <si>
    <t>SAN IGNACIO</t>
  </si>
  <si>
    <t xml:space="preserve">MUJERES MAYORES DE 18 AÑOS CON REGISTRO SOCIAL DE HOGARES MENOR A 80 %, SIN TRABAJO REMUNERADO, PERTENECIENTES AL PROGRAMA DE SEGURIDAD Y OPORTUNIDADES DEL MINISTERIO DE DESARROLLO SOCIAL Y FAMILIA,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MÓDULO TRANSVERSAL DE TÉCNICAS DE EMPRENDIMIENTO, LE PERMITIRÁ GENERAR UN EMPRENDIENDO EN EL RUBRO APRENDIDO AUMENTANDO EL INGRESO DEL GRUPO FAMILIAR.
</t>
  </si>
  <si>
    <t>MUJERES MAYORES DE 18 AÑOS CON REGISTRO SOCIAL DE HOGARES MENOR A 80 %, SIN TRABAJO REMUNERADO, PERTENECIENTES AL PROGRAMA DE SEGURIDAD Y OPORTUNIDADES DEL MINISTERIO DE DESARROLLO SOCIAL Y FAMILIA, CON EDUCACIÓN BÁSICA COMPLETA PREFERENTEMENTE CON CONOCIMIENTOS DE LECTOESCRITURA BÁSICA Y CONOCIMIENTOS DE CÁLCULOS MATEMÁTICOS BÁSICOS, UNA VEZ TERMINADO ESTE ALUMNO/A SE PODRÁ DESEMPEÑAR EN PASTELERÍAS DE DISTINTO TAMAÑO Y DECORACIÓN DE TORTAS, PASTELES, DULCES Y PANES ESPECIALES, ADEMÁS DE HORNEAR PRODUCTOS DE PASTELERÍA Y CON EL MÓDULO TRANSVERSAL DE TÉCNICAS DE EMPRENDIMIENTO, LE PERMITIRÁ GENERAR UN EMPRENDIENDO EN EL RUBRO APRENDIDO AUMENTANDO EL INGRESO DEL GRUPO FAMILIAR.</t>
  </si>
  <si>
    <t>YUNGAY</t>
  </si>
  <si>
    <t>HOMBRES Y MUJERES MAYORES DE 18 AÑOS DE LA COMUNA DE YUNGAY, CON REGISTRO SOCIAL DE HOGARES MENOR A 80 %, SIN TRABAJO REMUNERADO, PERTENECIENTES AL PROGRAMA DE SEGURIDAD Y OPORTUNIDADES DEL MINISTERIO DE DESARROLLO SOCIAL Y FAMILIA, CON EDUCACIÓN MEDIA COMPLETA CIENTÍFICO HUMANISTA O ALUMNOS/AS DE LICEOS DE EDUCACIÓN TÉCNICO PROFESIONAL EGRESADOS O  CURSANDO EL ÚLTIMO AÑO DE LA ESPECIALIDAD DE INSTALACIONES SANITARIAS ACREDITABLE, UNA VEZ TERMINADO EL CURSO, LOS OPERARIOS A ARTEFACTOS A GAS PODRÁN INSTALAR, MANTENER Y/O CONVERTIR ARTEFACTOS DE GAS Y REDES DE GAS EN INSTALACIONES INTERIORES DE BAJA PRESIÓN, CUYA POTENCIA TOTAL INSTALADA SEA IGUAL O SUPERIOR A 60 KW Y CON EL MÓDULO TRANSVERSAL DE TÉCNICAS DE EMPRENDIMIENTO Y LICENCIA EMITIDA SEC DE INSTALADOR DE GAS CLASE A-3, LE PERMITIRÁ GENERAR UN EMPRENDIENDO EN EL RUBRO APRENDIDO Y DESARROLLAR TRABAJOS PARTICULARES CUMPLIENDO LA NORMATIVA VIGENTE Y AUMENTANDO EL INGRESO DEL GRUPO FAMILIAR.</t>
  </si>
  <si>
    <t>NUEVA IMPERIAL</t>
  </si>
  <si>
    <t>EDUCACIÓN MEDIA COMPLETA CIENTÍFICO HUMANISTA O ALUMNOS DE LICEOS DE EDUCACIÓN TÉCNICO PROFESIONAL
EGRESADOS O CURSANDO ÚLTIMO AÑO DE LA ESPECIALIDAD DE ELECTRICIDAD, ACREDITABLE;</t>
  </si>
  <si>
    <t>LICENCIA SEC</t>
  </si>
  <si>
    <t>CUIDADO Y ASISTENCIA PARA PERSONAS CON DEPENDENCIA LEVE O MODERADA</t>
  </si>
  <si>
    <t>PF1500</t>
  </si>
  <si>
    <t>CHILLAN VIEJO</t>
  </si>
  <si>
    <t>HOMBRES Y MUJERES MAYORES DE 18 AÑOS DE LA COMUNA DE CHILLÁN VIEJO,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t>
  </si>
  <si>
    <t>QUILLON</t>
  </si>
  <si>
    <t xml:space="preserve">HOMBRES Y MUJERES MAYORES DE 18 AÑOS DE LA COMUNA DE QUILLÓN,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
</t>
  </si>
  <si>
    <t>PINTO</t>
  </si>
  <si>
    <t xml:space="preserve">HOMBRES Y MUJERES MAYORES DE 18 AÑOS DE LA COMUNA DE PINTO, CON REGISTRO SOCIAL DE HOGARES MENOR A 80 %, SIN TRABAJO REMUNERADO, PERTENECIENTES AL PROGRAMA DE SEGURIDAD Y OPORTUNIDADES DEL MINISTERIO DE DESARROLLO SOCIAL Y FAMILIA, CON EDUCACIÓN MEDIA COMPLETA Y CERTIFICADO DE INHABILIDAD CORRESPONDIENTE, LOGRANDO DESARROLLAR HABILIDADES PARA OTORGAR APOYOS, CUIDADOS O ASISTENCIA A PERSONAS CON DEPENDENCIA LEVE A MODERADA, CONSIDERANDO EL DIAGNÓSTICO, LA FUNCIONALIDAD, LA AUTONOMÍA EN LA TOMA DE DECISIONES , LA ETAPA DEL DESARROLLO Y APLICANDO ENFOQUES CENTRADOS EN LAS PERSONAS, DE DERECHOS, INCLUSIVO, DE GÉNERO Y EN CONFORMIDAD CON LA NORMATIVA VIGENTE.
</t>
  </si>
  <si>
    <t>SAN NICOLAS</t>
  </si>
  <si>
    <t>HOMBRES Y MUJERES MAYORES DE 18 AÑOS DE LA COMUNA DE SAN NICOLÁS, CON REGISTRO SOCIAL DE HOGARES MENOR A 80 %, SIN TRABAJO REMUNERADO, PERTENECIENTES AL PROGRAMA DE SEGURIDAD Y OPORTUNIDADES DEL MINISTERIO DE DESARROLLO SOCIAL Y FAMILIA, CON EDUCACIÓN MEDIA COMPLETA Y/O EXPERIENCIA LABORAL EN ÁREAS AFINES, COMO EL CUIDADO DE PERSONAS O ASISTENCIA EN SERVICIOS DE SALUD Y PRESENTAR CERTIFICADOS DE INHABILIDAD CORRESPONDIENTE, LOGRANDO PROPORCIONAR APOYOS Y ENFOQUES CENTRADOS EN LA PERSONA, DE DERECHOS , INCLUSIVOS Y DE GÉNERO CONFORME A LAS ORIENTACIONES DEL EQUIPO PROFESIONAL / TÉCNICO DE SALUD Y LA NORMATIVA VIGENTE</t>
  </si>
  <si>
    <t>QUIRIHUE</t>
  </si>
  <si>
    <t>HOMBRES Y MUJERES MAYORES DE 18 AÑOS DE LA COMUNA DE QUIRIHUE, CON REGISTRO SOCIAL DE HOGARES MENOR A 80 %, SIN TRABAJO REMUNERADO, PERTENECIENTES AL PROGRAMA DE SEGURIDAD Y OPORTUNIDADES DEL MINISTERIO DE DESARROLLO SOCIAL Y FAMILIA, CON EDUCACIÓN MEDIA COMPLETA PREFERENTEMENTE, LOS PARTICIPANTES AL TERMINAR EL CURSO PODRÁN MANEJAR PRODUCCIONES GASTRONÓMICAS CUMPLIENDO CON LAS NORMAS DE SEGURIDAD Y PREVENCIÓN DE RIESGOS ALIMENTARIOS.</t>
  </si>
  <si>
    <t>SAN CARLOS</t>
  </si>
  <si>
    <t>EMPRENDEDORES/AS INFORMALES/PERSONAS  PERTENECIENTES AL 80% MAS VULNERABLE</t>
  </si>
  <si>
    <t xml:space="preserve">HOMBRES Y MUJERES MAYORES DE 18 AÑOS DE LA COMUNA DE SAN CARLOS, CON REGISTRO SOCIAL DE HOGARES MENOR A 80 %, SIN TRABAJO REMUNERADO FORMAL, CON EMPRENDIMIENTOS INFORMALES, ESTA JUNTA DE VECINOS PABLO NERUDA SE ENCUENTRA TRABAJANDO EN CONJUNTO CON FOSIS ÑUBLE EN UN PROYECTO TERRITORIAL DE FORTALECIMIENTO DE LA COMUNIDAD, LOS PARTICIPANTES DEBERÁN CONTAR CON EDUCACIÓN BÁSICA COMPLETA PREFERENTEMENTE Y NIVEL DE MANEJO COMPUTACIONAL BÁSICO O NIVEL USUARIO PREFERENTEMENTE. ESTE CURSO ESTARÁ DIRIGIDO A PERSONAS QUE TENGAN UN EMPRENDIMIENTO EN MARCHA, EN CUALQUIER RUBRO Y EN CUALQUIER NIVEL DE DESARROLLO Y REQUIERAN ADQUIRIR HERRAMIENTAS Y CONOCIMIENTOS PARA AUMENTAR SUS VENTAS, FORMALIZAR SU NEGOCIO, DESARROLLAR ACTIVIDADES PARA AUMENTAR SUS VENTAS A TRAVÉS DE CONOCIMIENTO Y CONCEPTOS CLAVES DE ADMINISTRACIÓN Y GESTIÓN DE NEGOCIO SOSTENIBLES.
</t>
  </si>
  <si>
    <t>HOMBRES Y MUJERES MAYORES DE 18 AÑOS DE LA COMUNA DE SAN CARLOS, CON REGISTRO SOCIAL DE HOGARES MENOR A 80 %, SIN TRABAJO REMUNERADO FORMAL, CON EMPRENDIMIENTOS INFORMALES, Y SER FAMILIAS DEL PROGRAMA SEGURIDAD Y OPORTUNIDADES DEL MINISTERIO DE DESARROLLO SOCIAL Y FAMILIA, LOS PARTICIPANTES DEBERÁN CONTAR CON EDUCACIÓN BÁSICA COMPLETA PREFERENTEMENTE Y NIVEL DE MANEJO COMPUTACIONAL BÁSICO O NIVEL USUARIO PREFERENTEMENTE. ESTE CURSO ESTARÁ DIRIGIDO A PERSONAS QUE TENGAN UN EMPRENDIMIENTO EN MARCHA, EN CUALQUIER RUBRO Y EN CUALQUIER NIVEL DE DESARROLLO Y REQUIERAN ADQUIRIR HERRAMIENTAS Y CONOCIMIENTOS PARA AUMENTAR SUS VENTAS, FORMALIZAR SU NEGOCIO, DESARROLLAR ACTIVIDADES PARA AUMENTAR SUS VENTAS A TRAVÉS DE CONOCIMIENTO Y CONCEPTOS CLAVES DE ADMINISTRACIÓN Y GESTIÓN DE NEGOCIO SOSTENIBLES.</t>
  </si>
  <si>
    <t>BULNES</t>
  </si>
  <si>
    <t>HOMBRES Y MUJERES MAYORES DE 18 AÑOS DE LA COMUNA DE BULNES, CON REGISTRO SOCIAL DE HOGARES MENOR A 80 %, SIN TRABAJO REMUNERADO FORMAL Y SER FAMILIAS DEL PROGRAMA SEGURIDAD Y OPORTUNIDADES DEL MINISTERIO DE DESARROLLO SOCIAL Y FAMILIA, LOS PARTICIPANTES DEBERÁN CONTAR CON EDUCACIÓN MEDIA PREFERENTEMENTE. CON ESTE CURSO EL O LA MANIPULADORA DE ALIMENTO SE DESEMPEÑARÁ EN LABORES DE SOPORTE DE PREPARACIÓN, REELABORACIÓN Y PRESENTACIÓN DE ELABORACIONES CULINARIAS SENCILLAS, SU CAMPO OCUPACIONAL ES EN EMPRESAS GASTRONÓMICAS DE DIVERSO TAMAÑO, COMO TAMBIÉN EN HOTELES, CASINOS INSTITUCIONALES Y EMPRESAS DE PRODUCCIÓN INDUSTRIAL DE ALIMENTOS.</t>
  </si>
  <si>
    <t>HOMBRES Y MUJERES MAYORES DE 18 AÑOS DE LA COMUNA DE QUIRIHUE, CON REGISTRO SOCIAL DE HOGARES MENOR A 80 %, SIN TRABAJO REMUNERADO FORMAL Y SER FAMILIAS DEL PROGRAMA SEGURIDAD Y OPORTUNIDADES DEL MINISTERIO DE DESARROLLO SOCIAL Y FAMILIA, LOS PARTICIPANTES DEBERÁN CONTAR CON EDUCACIÓN MEDIA PREFERENTEMENTE. CON ESTE CURSO EL O LA MANIPULADORA DE ALIMENTO SE DESEMPEÑARÁ EN LABORES DE SOPORTE DE PREPARACIÓN, REELABORACIÓN Y PRESENTACIÓN DE ELABORACIONES CULINARIAS SENCILLAS, SU CAMPO OCUPACIONAL ES EN EMPRESAS GASTRONÓMICAS DE DIVERSO TAMAÑO, COMO TAMBIÉN EN HOTELES, CASINOS INSTITUCIONALES Y EMPRESAS DE PRODUCCIÓN INDUSTRIAL DE ALIMENTOS.</t>
  </si>
  <si>
    <t xml:space="preserve">MUJERES MAYORES DE 18 AÑOS DE LA COMUNA DE SAN NICOLAS, CON REGISTRO SOCIAL DE HOGARES MENOR A 80 %, SIN TRABAJO REMUNERADO FORMAL, LAS PARTICIPANTES DEBERÁN CONTAR CON EDUCACIÓN BÁSICA COMPLETA PREFERENTEMENTE, CON ESTE CURSO LAS ALUMNAS PODRÁN ELABORAR JABONES, BURBUJAS Y SALES DE BAÑO, PROMOVIENDO LOS PRINCIPIOS DE AROMOTERAPIA Y CROMOTERAPIA A TRAVÉS DE LA COSMÉTICA NATURAL Y EL CUIDADO AMBIENTAL.
 </t>
  </si>
  <si>
    <t>HOMBRES Y MUJERES MAYORES DE 18 AÑOS DE LA COMUNA DE SAN NICOLÁS, CON REGISTRO SOCIAL DE HOGARES MENOR A 80 %, SIN TRABAJO REMUNERADO FORMAL, LAS PARTICIPANTES DEBERÁN CONTAR CON EDUCACIÓN MEDIA COMPLETA PREFERENTEMENTE, CON ESTE CURSO LAS ALUMNAS PODRÁN MANEJAR PRODUCCIONES GASTRONÓMICAS NACIONALES CUMPLIENDO LAS NORMAS DE SEGURIDAD Y PREVENCIÓN DE RIESGOS ALIMENTARIOS.</t>
  </si>
  <si>
    <t>ERCILLA</t>
  </si>
  <si>
    <t xml:space="preserve">DAMAS O VARONES DE 20 A 55 AÑOS,  CON ENSEÑANZ MEDIA COMPLETA, CESANTES,  REGISTRO SOCIAL DE HOGARES  HASTA EL 80% DE VULNERABILIDAD RESIDENTES DE TALCAHUANO 
</t>
  </si>
  <si>
    <t>LICENCIAS DE CONDUCIR CLASE D.</t>
  </si>
  <si>
    <t>ASISTENCIA EN LA ELABORACIÓN DE PREPARACIONES GASTRONÓMICAS</t>
  </si>
  <si>
    <t>PF1244</t>
  </si>
  <si>
    <t>PERSONAS CON MENOS DE UN AÑO DE EGRESO DE CUARTO AÑO DE ENSEÑANZA MEDIA CIENTÍFICA HUMANISTA O DE LICEOS TÉCNICOS PROFESIONALES</t>
  </si>
  <si>
    <t xml:space="preserve">EGRESADOS CON MENOS DE 1 AÑO DE LICEOS TÉCNICOS Y/O CIENTÍFICO HUMANISTA DE LA COMUNA DE MARCHIGUE O ALREDEDORES.  </t>
  </si>
  <si>
    <t>PERSONAS DERIVADAS POR GENDARMERÍAOficio Gendarmería CRC.pdf</t>
  </si>
  <si>
    <t xml:space="preserve">POBLACIÓN DERIVADA POR GENDARMERÍA DE CHILE, QUE CUMPLE LIBERTAD VIGILADA INTENSIVA EN LA COMUNA DE RANCAGUA Y ALREDEDORES.
QUE CUENTEN CON EDUCACIÓN BÁSICA COMPLETA, PREFERENTEMENTE; NOCIONES BÁSICAS DE OPERACIONES MATEMÁTICAS DE OPERACIONES MATEMÁTICAS (SUMA, RESTA,
MULTIPLICACIÓN, DIVISIÓN).
EL CURSO DEBERÁ SER EJECUTADO EN COORDINACIÓN CON GENDARMERÍA. </t>
  </si>
  <si>
    <t>INSTALACIÓN DE REDES Y ARTEFACTOS DE GAS</t>
  </si>
  <si>
    <t>PF1255</t>
  </si>
  <si>
    <t>NAVIDAD</t>
  </si>
  <si>
    <t>PERSONAS DE 18 AÑOS O MÁS, PERTENECIENTES AL 80% DEL RSH, DERIVADAS POR LA MUNICIPALIDAD DE NAVIDAD A TRAVÉS DE LA OMIL. EDUCACIÓN MEDIA COMPLETA PREFERENTEMENTE. EXPERIENCIA SECTOR DE INSTALACIÓN DE REDES Y APARATOS DE GAS  EN LOS 2 ÚLTIMOS AÑOS, DEMOSTRABLE. CURSO CONDUCENTE A LA OBTENCIÓN DE LA LICENCIA DE INSTALADOR DE GAS CLASE 3.</t>
  </si>
  <si>
    <t>COINCO</t>
  </si>
  <si>
    <t>SOCIOS, ADMINISTRADORES O TRABAJADORES DE COOPERATIVAS U OTROS DE LA ECONOMÍA SOCIAL HASTA 5.000 UF ANUALES</t>
  </si>
  <si>
    <t>CURSO DIRIGIDO A SOCIOS Y TRABAJADORES DE LOS COMITÉS DE AGUA POTABLE RURAL DE LA COMUNA DE COINCO, SECTOR GULTRO Y COMITÉS DE LOCALIDADES CERCANAS.</t>
  </si>
  <si>
    <t>DIFUSIÓN DE INFORMACIÓN TURÍSTICA</t>
  </si>
  <si>
    <t>PF0527</t>
  </si>
  <si>
    <t>PERSONAS DE 18 AÑOS O MÁS PERTENECIENTES AL 80% DE LA POBLACIÓN MÁS VULNERABLE, SEGÚN REGISTRO SOCIAL DE HOGARES, CON ENSEÑANZA MEDIA COMPLETA, PERTENECIENTE A LA COMUNA DE LAS CABRAS Y ALREDEDORES.</t>
  </si>
  <si>
    <t>SAN VICENTE</t>
  </si>
  <si>
    <t>PERSONAS DE 18 AÑOS O MÁS PERTENECIENTES AL 80% DE LA POBLACIÓN MÁS VULNERABLE, SEGÚN REGISTRO SOCIAL DE HOGARES, CON ENSEÑANZA MEDIA COMPLETA, PERTENECIENTE A LA COMUNA DE SAN VICENTE Y ALREDEDORES.</t>
  </si>
  <si>
    <t>CONTABILIDAD Y FINANZAS PARA UNA MYPE</t>
  </si>
  <si>
    <t>PF1440</t>
  </si>
  <si>
    <t>LOLOL</t>
  </si>
  <si>
    <t>PERSONAS DE 18 AÑOS O MÁS PERTENECIENTES AL 80% DE LA POBLACIÓN MÁS VULNERABLE, SEGÚN REGISTRO SOCIAL DE
HOGARES, QUE CUENTEN CON EDUCACIÓN MEDIA COMPLETA, PREFERENTEMENTE. LOS POSTULANTES PODRÁN SER DE LA COMUNA DE LOLOL O COMUNAS VECINAS DE LA REGIÓN.</t>
  </si>
  <si>
    <t>PERSONAS DE 18 AÑOS O MÁS PERTENECIENTES AL 80% DE LA POBLACIÓN MÁS VULNERABLE, SEGÚN REGISTRO SOCIAL DE HOGARES, QUE CUMPLAN CON LOS REQUISITOS INDICADOS EN EL ARTÍCULO CUARTO DEL DECRETO 32 DEL 31 DE ENERO 2024; SER MAYOR DE EDAD, SIN ANTECEDENTES PENALES, HABER CURSADO LA EDUCACIÓN MEDIA O SU EQUIVALENTE Y LOS DEMÁS REQUISITOS QUE SE EXIJAN EN AQUELLA NORMA. LOS PARTICIPANTES PODRÁN PROVENIR DE CUALQUIER COMUNA DE LA REGIÓN MIENTRAS CUMPLAN LOS REQUISITOS Y EXIGENCIAS DEL PLAN FORMATIVO.</t>
  </si>
  <si>
    <t>SANTA CRUZ</t>
  </si>
  <si>
    <t>01. LUNES - MAÑANA / 04. MARTES - MAÑANA / 10. JUEVES - MAÑANA / 13. VIERNES - MAÑANA</t>
  </si>
  <si>
    <t>LA ESTRELLA</t>
  </si>
  <si>
    <t>ASISTENCIA Y ENTREGA DE SERVICIOS DE CALIDAD EN TRANSPORTE EN TAXIS, COLECTIVOS Y TRANSPORTE DE PASAJEROS</t>
  </si>
  <si>
    <t xml:space="preserve">SE PROPONE UNA ESTRUCTURA COMO LA PLANTEADA, CONSIDERANDO LAS COMPETENCIAS DEL PLAN Y LAS HORAS.
MÓDULO: ASISTENCIA Y ENTREGA DE SERVICIOS DE CALIDAD EN TRANSPORTE EN TAXIS, COLECTIVOS Y TRANSPORTE DE PASAJEROS:
COMPETENCIAS PLAN: ASEGURAR LA ENTREGA DE UN SERVICIO DE CALIDAD A LOS USUARIOS DE LA LOCOMOCIÓN COLECTIVA DE ACUERDO A LA NORMATIVA  TÉCNICA Y LEGAL VIGENTE.
HORAS 20
MÓDULO: MANEJO DE EMOCIONES Y HABILIDADES COMUNICACIONES PARA TRASPORTISTAS DE TAXIS, COLECTIVOS Y TRANSPORTE DE PASAJEROS	
COMPETENCIAS PLAN: RECONOCER LOS ELEMENTOS QUE PROPICIAN UNA COMUNICACIÓN EFECTIVA Y CONTRIBUYEN AL DESARROLLO LABORAL, AL MEJORAMIENTO DEL DESEMPEÑO Y AL DESARROLLO DE RELACIONES ARMÓNICAS EN EL LUGAR DE TRABAJO EN EL CONTEXTO DEL TRASLADO DE PASAJES EN TAXIS, COLECTIVOS Y TRANSPORTE PÚBLICO
HORAS:	15
MÓDULO: TÉCNICAS PARA LA RESOLUCIÓN DE PROBLEMAS EN TIEMPOS DE CRISIS
COMPETENCIAS PLAN: RESOLVER PROBLEMAS EN DIFERENTES CONTEXTOS CULTURALES, SOCIALES Y ECONOMICOS, CON EL OBJETIVO DE MANTENER UN CORRECTO DESARROLLO Y ESTAR PREPARADO PARA ENFRENTAR LAS SITUACIONES DE CONFLICTO EN LAS LABORES DIARIAS DEL TRANSPORTE DE PASAJEROS.	
HORAS: 10
</t>
  </si>
  <si>
    <t>PERSONAS MAYORES DE 18 AÑOS QUE PERTENEZCAN A LA AGRUPACIÓN DE COLECTIVOS "AGRUPACOL" DE LA COMUNA DE RANCAGUA.
EL PLAN FORMATIVO DEBE CONSIDERAR LAS CARACTERÍSTICAS DE ESTA POBLACIÓN OBJETIVO.</t>
  </si>
  <si>
    <t>SERVICIO MULTICANAL DE CALLCENTER</t>
  </si>
  <si>
    <t>PF1171</t>
  </si>
  <si>
    <t>REQUISITOS PARA POSTULAR:
►PERTENECER AL 80% MÁS VULNERABLE DE LA POBLACIÓN SEGÚN REGISTRO SOCIAL DE HOGARES (RSH).
►TENER 18 AÑOS O MÁS.
►CEDULA DE IDENTIDAD VIGENTE.
►EDUCACIÓN MEDIA COMPLETA.</t>
  </si>
  <si>
    <t>OPERACIONES DE MANTENIMIENTO DE INFRAESTRUCTURA AÉREA EN REDES DE DISTRIBUCIÓN ELÉCTRICA</t>
  </si>
  <si>
    <t>PF1219</t>
  </si>
  <si>
    <t>REQUISITOS PARA POSTULAR:
►PERTENECER AL 80% MÁS VULNERABLE DE LA POBLACIÓN SEGÚN REGISTRO SOCIAL DE HOGARES (RSH).
►TENER 18 AÑOS O MÁS.
►CEDULA DE IDENTIDAD VIGENTE.
►EDUCACIÓN BÁSICA PREFERENTEMENTE</t>
  </si>
  <si>
    <t>SUPERVISIÓN DE OPERACIONES LOGÍSTICAS</t>
  </si>
  <si>
    <t>PF0883</t>
  </si>
  <si>
    <t xml:space="preserve">REQUISITOS PARA POSTULAR:
►PERTENECER AL 80% MÁS VULNERABLE DE LA POBLACIÓN SEGÚN REGISTRO SOCIAL DE HOGARES (RSH).
►TENER 18 AÑOS O MÁS.
►CEDULA DE IDENTIDAD VIGENTE.
►EDUCACIÓN MEDIA COMPLETA PREFERENTEMENTE
►MANEJO DE PC DE CALCULO , NIVEL USUARIO
</t>
  </si>
  <si>
    <t>REQUISITOS PARA POSTULAR:
►PERTENECER AL 80% MÁS VULNERABLE DE LA POBLACIÓN SEGÚN REGISTRO SOCIAL DE HOGARES (RSH).
►TENER 18 AÑOS O MÁS.
►CEDULA DE IDENTIDAD VIGENTE.
►EDUCACIÓN MEDIA PREFERENTEMENTE</t>
  </si>
  <si>
    <t>PERTENECER AL 80% MÁS VULNERABLE DE LA POBLACIÓN SEGÚN REGISTRO SOCIAL DE HOGARES (RSH).
►TENER 18 AÑOS O MÁS.
►CEDULA DE IDENTIDAD VIGENTE.
►EDUCACIÓN MEDIA COMPLETA.
Y PRESENTAR EL CERTIFICADO DE INHABILIDAD CORRESPONDIENTE.</t>
  </si>
  <si>
    <t>INSTALACIÓN DE EQUIPOS ELÉCTRICOS</t>
  </si>
  <si>
    <t>PF1571</t>
  </si>
  <si>
    <t xml:space="preserve">
SER MAYOR DE EDAD
CONTAR CON RSH DE HASTA EL 80% VULNERABILIDAD
TENER CEDULA IDENTIDAD VIGENTE
CONTAR CON EDUCACIÓN MEDIA COMPLETA, PREFERENTEMENTE</t>
  </si>
  <si>
    <t>Datos Organismo Técnico de Capacitación</t>
  </si>
  <si>
    <t>Datos de la propuesta</t>
  </si>
  <si>
    <t>N°</t>
  </si>
  <si>
    <t>Razón Social</t>
  </si>
  <si>
    <t>RUT</t>
  </si>
  <si>
    <t>N° de Cursos</t>
  </si>
  <si>
    <t>Montos</t>
  </si>
  <si>
    <t>Justificación OTEC declarada inadmisible.</t>
  </si>
  <si>
    <t>Número de cursos  rechazados  por inadmisibilidad de la propuesta.</t>
  </si>
  <si>
    <t>Validación de cantidad de cursos de propuestas a evaluar</t>
  </si>
  <si>
    <t xml:space="preserve">Total Cursos </t>
  </si>
  <si>
    <t>N° cursos presentadas  en apertura de propuestas</t>
  </si>
  <si>
    <t>N°de cursos de propuestas declaradas inadmisibles</t>
  </si>
  <si>
    <t>N° de cursos de propuestas a evaluar</t>
  </si>
  <si>
    <t>N° de cursos de propuestas en revisión</t>
  </si>
  <si>
    <t>Diferencia</t>
  </si>
  <si>
    <t>NOMBRE OTEC</t>
  </si>
  <si>
    <t>DURACIÓN TOTAL DEL CURSO EN HORAS</t>
  </si>
  <si>
    <t>DURACIÓN TOTAL DEL CURSO EN DIAS</t>
  </si>
  <si>
    <t>VALOR HORA ALUMNO CAPACITACIÓN</t>
  </si>
  <si>
    <t>VALOR ALUMNO SUBSIDIO ÚTILES, INSUMO  Y HERRAMIENTAS</t>
  </si>
  <si>
    <t>VALOR ALUMNO SUBSIDIO PARA INSTRUMENTO HABILITANTE Y/O REFERENCIAL</t>
  </si>
  <si>
    <t>VALOR TOTAL SUBSIDIO ÚTILES, INSUMO Y HERRAMIENTAS</t>
  </si>
  <si>
    <t>VALOR TOTAL SUBSIDIO DE CUIDADOS</t>
  </si>
  <si>
    <t>VALOR TOTAL SUBSIDIO PARA INSTRUMENTO HABILITANTE Y/O REFERENCIAL</t>
  </si>
  <si>
    <t>VALOR TOTAL DEL CURSO</t>
  </si>
  <si>
    <t>MOTIVO DEL RECHAZO</t>
  </si>
  <si>
    <t>CURSO PREADJUDICADO (SI/NO)</t>
  </si>
  <si>
    <t>Nombre encargado del curso en OTEC</t>
  </si>
  <si>
    <t>Email  encargado del curso en OTEC</t>
  </si>
  <si>
    <t>Teléfono  encargado del curso en OTEC</t>
  </si>
  <si>
    <t>Dirección (Sede donde se imparte el curso)</t>
  </si>
  <si>
    <t>Objetivo del Curso</t>
  </si>
  <si>
    <t>Descripción del Curso</t>
  </si>
  <si>
    <t>OBSERVACIONES OTIC</t>
  </si>
  <si>
    <t>ORGANISMO TÉCNICO INTERMEDIO PARA CAPACITACIÓN DEL SECTOR SILVOAGROPECUARIO</t>
  </si>
  <si>
    <t>74701100-1</t>
  </si>
  <si>
    <t>ALIANZA</t>
  </si>
  <si>
    <t>CENTRO DE INTERMEDIACION PARA EL DESARR DE LAS PERSONAS EN EL TRABAJO</t>
  </si>
  <si>
    <t>77.301.520-1</t>
  </si>
  <si>
    <t>BANCA</t>
  </si>
  <si>
    <t>74.701.100-1</t>
  </si>
  <si>
    <t>65440150-0</t>
  </si>
  <si>
    <t>BIOBIO</t>
  </si>
  <si>
    <t>Organismo Técnico Intermedio para. Capacitación del Bío Bío</t>
  </si>
  <si>
    <t>70.533.700-4</t>
  </si>
  <si>
    <t>65062590-0</t>
  </si>
  <si>
    <t>CAPFRUTA</t>
  </si>
  <si>
    <t>ORGANISMO TECNICO INTERMEDIO PARA CAPACITACION CAPFRUTA</t>
  </si>
  <si>
    <t>73.048.900-5</t>
  </si>
  <si>
    <t>65.440.150-0</t>
  </si>
  <si>
    <t>65229660-2</t>
  </si>
  <si>
    <t>CGC</t>
  </si>
  <si>
    <t>ORGANISMO TECNICO INTERMEDIO DE CAPACITACION CENTRO GENERAL CAPACITACI </t>
  </si>
  <si>
    <t>65.062.590-0</t>
  </si>
  <si>
    <t>65145210-4</t>
  </si>
  <si>
    <t>CHILE VINOS</t>
  </si>
  <si>
    <t>ORGANISMO TECNICO INTERMED PARA CAP DE LA IND VITIV Y SECT ASOCIADOS</t>
  </si>
  <si>
    <t>70.200.800-K</t>
  </si>
  <si>
    <t>CORPORACION DE CAPACITACION DE CAMARA NACIONAL DE COMERCIO</t>
  </si>
  <si>
    <t>65.229.660-2</t>
  </si>
  <si>
    <t>73315900-6</t>
  </si>
  <si>
    <t>CORCIN</t>
  </si>
  <si>
    <t>CENTRO INTERMEDIO DE CAPACITACION DE ASEXMA</t>
  </si>
  <si>
    <t>65.145.210-4</t>
  </si>
  <si>
    <t>73048400-3</t>
  </si>
  <si>
    <t>CORFICAP</t>
  </si>
  <si>
    <t>CORP FIDE CAPACITACION</t>
  </si>
  <si>
    <t>70.537.300-0</t>
  </si>
  <si>
    <t>65038137-8</t>
  </si>
  <si>
    <t>FRANCO CHILENO</t>
  </si>
  <si>
    <t>ORGANISMO TECNICO INTERMEDIO PARA CAPACITACION OTIC FRANCO CHILENO</t>
  </si>
  <si>
    <t>73.315.900-6</t>
  </si>
  <si>
    <t>65026673-0</t>
  </si>
  <si>
    <t>INDUPAN</t>
  </si>
  <si>
    <t>ORGANISMO TECNICO INTERMEDIO PARA CAPACITACION INDUPAN</t>
  </si>
  <si>
    <t>73.048.400-3</t>
  </si>
  <si>
    <t>65.038.137-8</t>
  </si>
  <si>
    <t>65185420-2</t>
  </si>
  <si>
    <t>PROACONCAGUA</t>
  </si>
  <si>
    <t>ORGANISMO TECNICO INTERMEDIO PARA CAPACITACION DEL VALLE DEL ACONCAGUA</t>
  </si>
  <si>
    <t>65.026.673-0</t>
  </si>
  <si>
    <t>75.387.000-8</t>
  </si>
  <si>
    <t>PROMAULE</t>
  </si>
  <si>
    <t>CORP DE CAPACITACION PROMAULE</t>
  </si>
  <si>
    <t>65.185.420-2</t>
  </si>
  <si>
    <t>CORPORACIÓN DE CAPACITACIÓN Y EMPLEO DE SOFOFA</t>
  </si>
  <si>
    <t>74.252.300-4</t>
  </si>
  <si>
    <t>71.566.400-3</t>
  </si>
  <si>
    <t>70.417.500-0</t>
  </si>
  <si>
    <t>ADMISIBILIDAD DE OFERTA-CURSO (SI/NO) Numeral 6.1.2 Bases Administrativas</t>
  </si>
  <si>
    <t>6.3 EVALUACIÓN COMPORTAMIENTO (10%)</t>
  </si>
  <si>
    <t>6.2 EVALUACIÓN EXPERIENCIA DEL OFERENTE (10%)</t>
  </si>
  <si>
    <t>6.4.1.1
1) Cumple con todos los componentes exigidos para el plan formativo (50%)</t>
  </si>
  <si>
    <t>6.4.1.1
2) Se identifican los requisistos de ingreso del participante al plan formativo. (50 %)</t>
  </si>
  <si>
    <t>6.4.1.2 
1) Relación entre los componentes del módulo propuesto (15%)</t>
  </si>
  <si>
    <t>6.4.1.2 
2) Relación de la competencia y el nombre del módulo se relaciona con la competencia y el nombre del plan formativo (25%)</t>
  </si>
  <si>
    <t>6.4.1.2 
3) Relación de los aprendizajes esperados del módulo con la competencia del módulo. (20%)</t>
  </si>
  <si>
    <t>6.4.1.2 
4) Los criterios de evaluación permiten evidenciar los aprendizajes esperados de cada módulo. (25 %)</t>
  </si>
  <si>
    <t>6.4.1.2 
5) Los contenidos abordados permiten desarrollar los aprendizajes esperados de cada módulo. (15%)</t>
  </si>
  <si>
    <t>6.4.2 
1) Relación entre metodología y competencia (30%)</t>
  </si>
  <si>
    <t>6.4.2 
2) Proceso de Aprendizaje (30%)</t>
  </si>
  <si>
    <t>6.4.2 
3) Uso de equipos y herramientas (20%)</t>
  </si>
  <si>
    <t>6.4.2
4) Uso y distribución de materiales e insumos (10%)</t>
  </si>
  <si>
    <t>6.4.2 
5) Uso de la infraestructura (10%)</t>
  </si>
  <si>
    <t>6.5         EVALUACIÓN ECONÓMICA (5%)</t>
  </si>
  <si>
    <t>7   NOTA FINAL</t>
  </si>
  <si>
    <t>NOMBRE DEL PLAN FORMATIVO 2</t>
  </si>
  <si>
    <t>CODIGO DEL PLAN FORMATIVO 2</t>
  </si>
  <si>
    <t>RUTOTEC (Eliminar los puntos del RUT)</t>
  </si>
  <si>
    <t>OTIC LICITANTE</t>
  </si>
  <si>
    <t>CODIGO DEL CURSO (PLAN FORMATIVO 1)</t>
  </si>
  <si>
    <t>TIPO DE SALIDA (DEPENDIENTE O INDEPENDIENTE)</t>
  </si>
  <si>
    <t>SUBSIDIO  HERRAMIENTAS  (SI/NO)</t>
  </si>
  <si>
    <t>DESCRIPCIÓN  DE LA POBLACIÓN OBJETIVO</t>
  </si>
  <si>
    <t>NOMBRE DE LA EMPRESA APORTANTE</t>
  </si>
  <si>
    <t>RUT DE LA EMPRESA APORTANTE</t>
  </si>
  <si>
    <t>NOMBRE DE LA ENTIDAD BENEFICIARIA</t>
  </si>
  <si>
    <t>RUT DE LA ENTIDAD BENEFICIARIA O DE  REGISTRO</t>
  </si>
  <si>
    <t>TIPO DE LICENCIA HABILITANTE</t>
  </si>
  <si>
    <t>Capacitación Integral Educa Chile S.A.</t>
  </si>
  <si>
    <t>76.087.875-8</t>
  </si>
  <si>
    <t>Casa Club Capacitaciones SpA</t>
  </si>
  <si>
    <t>77.100.591-8</t>
  </si>
  <si>
    <t>Centro de Capacitación Inforcap SpA</t>
  </si>
  <si>
    <t>76.606.610-0</t>
  </si>
  <si>
    <t>Gestcap Chile Ltda.</t>
  </si>
  <si>
    <t>76.511.150-1</t>
  </si>
  <si>
    <t>NovaEduca Limitada</t>
  </si>
  <si>
    <t>76.029.120-K</t>
  </si>
  <si>
    <t>Academia 3E Limitada</t>
  </si>
  <si>
    <t>78.234.884-1</t>
  </si>
  <si>
    <t>OTEC Cecades y Cía. Ltda.</t>
  </si>
  <si>
    <t>76.102.877-5</t>
  </si>
  <si>
    <t>OTEC Desarrollo y Equidad SpA</t>
  </si>
  <si>
    <t>76.712.274-8</t>
  </si>
  <si>
    <t>Pontificia Universidad Católica de Valparaíso</t>
  </si>
  <si>
    <t>81.669.200-8</t>
  </si>
  <si>
    <t>N/A</t>
  </si>
  <si>
    <t>76087875-8</t>
  </si>
  <si>
    <t>77100591-8</t>
  </si>
  <si>
    <t>76606610-0</t>
  </si>
  <si>
    <t>76511150-1</t>
  </si>
  <si>
    <t>76029120-K</t>
  </si>
  <si>
    <t>78234884-1</t>
  </si>
  <si>
    <t>76102877-5</t>
  </si>
  <si>
    <t>76712274-8</t>
  </si>
  <si>
    <t>Desarrollo y Equidad SPA</t>
  </si>
  <si>
    <t>81669200-8</t>
  </si>
  <si>
    <t>EMERGENCIA-DISCAPACIDAD</t>
  </si>
  <si>
    <t>SENCE</t>
  </si>
  <si>
    <t>HABILIDADES TRANSVERSALES PARA EL TRABAJO</t>
  </si>
  <si>
    <t>PF0924</t>
  </si>
  <si>
    <t>LA LIGUA</t>
  </si>
  <si>
    <t>PERSONAS DE 18 AÑOS O MÁS, EN SITUACIÓN DE DISCAPACIDAD</t>
  </si>
  <si>
    <t>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REQUISITO DE INGRESO AL PLAN FORMATIVO EDUCACIÓN BÁSICA COMPLETA, PREFERENTEMENTE; CONOCIMIENTOS DE LECTOESCRITURA BÁSICA; CONOCIMIENTOS DE CÁLCULOS MATEMÁTICOS BÁSICOS.</t>
  </si>
  <si>
    <t>QUILLOTA</t>
  </si>
  <si>
    <t>PERSONAS DE 18 AÑOS O MÁS, EN SITUACIÓN DE DISCAPACIDAD.
LAS PERSONAS CON DISCAPACIDAD DEBERÁN ACREDITAR TAL CONDICIÓN A TRAVÉS DE ALGUNO DE LOS SIGUIENTES DOCUMENTOS: CREDENCIAL DE INSCRIPCIÓN EN EL REGISTRO NACIONAL DE DISCAPACIDAD DEL SERVICIO DE REGISTRO CIVIL E IDENTIFICACIÓN. COPIA DE LA RESOLUCIÓN DE DISCAPACIDAD EMITIDA POR LA COMISIÓN DE MEDICINA PREVENTIVA (COMPIN). CERTIFICADO DE INSCRIPCIÓN DE DISCAPACIDAD EMITIDO POR EL SERVICIO DE REGISTRO CIVIL E IDENTIFICACIÓN.
SE SOLICITA NIVEL DE LECTOESCRITURA BÁSICO.
NO REQUIERE EXPERIENCIA LABORAL PREVIA.</t>
  </si>
  <si>
    <t>SAN FELIPE</t>
  </si>
  <si>
    <t>SAN ANTONIO</t>
  </si>
  <si>
    <t>1er</t>
  </si>
  <si>
    <t>Centro de Casa Club Capacitaciones SpA</t>
  </si>
  <si>
    <t xml:space="preserve">No </t>
  </si>
  <si>
    <t>Centro de Capacitación Centro de Capacitación Inforcap SpA</t>
  </si>
  <si>
    <t>Pía Fuentes Corcorán</t>
  </si>
  <si>
    <t>Director@inforcap.cl</t>
  </si>
  <si>
    <t>+56 9 9219 6137</t>
  </si>
  <si>
    <t>Rotonda de Jaruro S/N, La Ligua</t>
  </si>
  <si>
    <t>Desarrollar competencias para aplicar normas de higiene, seguridad y prevención de riesgos; preparar, mantener, conservar y almacenar equipos e insumos; y realizar operaciones de amasado, fermentación y horneado de piezas de panadería.</t>
  </si>
  <si>
    <t>Curso presencial de 185 horas y 15 cupos, compuesto por los planes formativos PF0604 Operaciones Básicas de Panadería y PF0924 Habilidades Transversales para el Trabajo.</t>
  </si>
  <si>
    <t>Mauricio Andrés Carvajal González</t>
  </si>
  <si>
    <t>mcarvajal@novaeduca.cl</t>
  </si>
  <si>
    <t>+56 9 3940 3292</t>
  </si>
  <si>
    <t>Portales N.º 1680, La Ligua</t>
  </si>
  <si>
    <t>Daniela Sepúlveda Palma</t>
  </si>
  <si>
    <t>otecdesarrolloyequidad@gmail.com</t>
  </si>
  <si>
    <t>+56 9 3180 6021</t>
  </si>
  <si>
    <t>Baquedano S/N, La Ligua</t>
  </si>
  <si>
    <t>Desarrollar competencias para aplicar protocolos de control de almacenaje de alimentos en bodega, asistir en la preparación de alimentos y atender clientes en el área gastronómica, de acuerdo con estándares técnicos y normativa vigente.</t>
  </si>
  <si>
    <t>Curso presencial de 163 horas y 15 cupos, compuesto por los planes formativos PF1432 Técnicas de Manipulación de Alimentos y PF0924 Habilidades Transversales para el Trabajo.</t>
  </si>
  <si>
    <t>Población Rosales Kennedy N.º 18, Quillota</t>
  </si>
  <si>
    <t>Diana Garrido Pérez</t>
  </si>
  <si>
    <t>diana_garrido@wvi.org</t>
  </si>
  <si>
    <t>+56 9 6358 8974</t>
  </si>
  <si>
    <t>Chacabuco 594, Quillota</t>
  </si>
  <si>
    <t>Vicente Bustamante Villarroel</t>
  </si>
  <si>
    <t>coordinador@cinech.cl</t>
  </si>
  <si>
    <t>+56 9 5198 2325</t>
  </si>
  <si>
    <t>No informada en el Anexo N.º 2</t>
  </si>
  <si>
    <t>+56 9 6776 8347</t>
  </si>
  <si>
    <t>No confirmada en los antecedentes revisados</t>
  </si>
  <si>
    <t>Gloria Machimán Correa</t>
  </si>
  <si>
    <t>gestcapchile@gmail.com</t>
  </si>
  <si>
    <t>67 224 4615</t>
  </si>
  <si>
    <t>El Peumo 48, Quillota</t>
  </si>
  <si>
    <t>Karely Cortés Quezada</t>
  </si>
  <si>
    <t>kcortes@academia3e.cl</t>
  </si>
  <si>
    <t>+56 9 4091 1531</t>
  </si>
  <si>
    <t>Quillota 60, Quillota</t>
  </si>
  <si>
    <t>María Lorena González Reyes</t>
  </si>
  <si>
    <t>maria.gonzalez.r@pucv.cl</t>
  </si>
  <si>
    <t>+56 9 9664 6244</t>
  </si>
  <si>
    <t>Yungay 353, Quillota</t>
  </si>
  <si>
    <t>José María Caro S/N, Villa El Totoral, San Felipe</t>
  </si>
  <si>
    <t>DIDECO Municipalidad de San Felipe, San Felipe</t>
  </si>
  <si>
    <t>San Martín N.º 822, San Felipe</t>
  </si>
  <si>
    <t>C. Nueva P. Chorrillos 243, San Felipe</t>
  </si>
  <si>
    <t>Calle Volcán Osorno, V Cordillera, San Felipe</t>
  </si>
  <si>
    <t>San Martín 72, San Felipe</t>
  </si>
  <si>
    <t>Rodrigo Guzmán Ubilla</t>
  </si>
  <si>
    <t>rodrigo.guzman@casaclubotec.cl</t>
  </si>
  <si>
    <t>+56 9 5314 3091</t>
  </si>
  <si>
    <t>Calle José María Caro S/N, San Felipe</t>
  </si>
  <si>
    <t>Carlos Condell 711, San Felipe</t>
  </si>
  <si>
    <t>Los Espinos 337, Huanhualí, Villa Alemana</t>
  </si>
  <si>
    <t>La Rinconada N.º 2200, Villa Alemana</t>
  </si>
  <si>
    <t>Berlín 670, Villa Alemana</t>
  </si>
  <si>
    <t>Capitán Ávalos 2411, Villa Alemana</t>
  </si>
  <si>
    <t>Las Araucarias 666, Villa Alemana</t>
  </si>
  <si>
    <t>Avenida Barros Luco 1578, San Antonio</t>
  </si>
  <si>
    <t>Hermanos Zúñiga N.º 095, San Antonio</t>
  </si>
  <si>
    <t>Litoral 810, San Antonio</t>
  </si>
  <si>
    <t>Juan Antonio Ríos 1491, San Antonio</t>
  </si>
  <si>
    <t>Avenida Barros Luco N.º 1578, San Antonio</t>
  </si>
  <si>
    <t>Santa Rita 180, San Antonio</t>
  </si>
  <si>
    <t>Avenida Rafael Ariztía Nº 492</t>
  </si>
  <si>
    <t>Preadjudicada por obtener la mayor nota final del curso.</t>
  </si>
  <si>
    <t>No preadjudicada: menor experiencia del oferente.</t>
  </si>
  <si>
    <t>No preadjudicada: baja experiencia y debilidad en materiales e insumos.</t>
  </si>
  <si>
    <t>No preadjudicada: menor comportamiento y uso parcial de equipos.</t>
  </si>
  <si>
    <t>No preadjudicada: menor experiencia y uso parcial de equipos.</t>
  </si>
  <si>
    <t>No preadjudicada: equipos insuficientemente detallados.</t>
  </si>
  <si>
    <t>No preadjudicada: debilidades en equipos y materiales.</t>
  </si>
  <si>
    <t>No preadjudicada: baja experiencia y deficiencias en equipos y materiales.</t>
  </si>
  <si>
    <t>No preadjudicada: debilidades en aprendizaje, equipos y materiales.</t>
  </si>
  <si>
    <t>No preadjudicada: menor experiencia y evaluación económica.</t>
  </si>
  <si>
    <t>No preadjudicada: baja experiencia y uso parcial de recursos.</t>
  </si>
  <si>
    <t>No preadjudicada: actividades incompletas y debilidades en recursos.</t>
  </si>
  <si>
    <t>No preadjudicada: baja experiencia y deficiencias en recursos.</t>
  </si>
  <si>
    <t>No preadjudicada: uso parcial de equipos y materiales.</t>
  </si>
  <si>
    <t>No preadjudicada: baja experiencia e infraestructura insuficiente.</t>
  </si>
  <si>
    <t>Oferta inadmisible: en el Anexo N.º 7 se indicó erróneamente Pastelería en lugar de Panadería.</t>
  </si>
  <si>
    <t>No preadjudicada: uso parcial de recursos e infraestructura.</t>
  </si>
  <si>
    <t>No preadjudicada: infraestructura no descrita adecuadamente.</t>
  </si>
  <si>
    <t>No preadjudicada: baja experiencia y debilidad en equipos.</t>
  </si>
  <si>
    <t>No preadjudicada: baja experiencia y debilidades en equipos e infraestructura.</t>
  </si>
  <si>
    <t>Oferta inadmisible: no incorpora el código del curso en el Anexo N.º 7.</t>
  </si>
  <si>
    <t xml:space="preserve">No cumple el punto 6.1.2.4  de las bases. En el Anexo N.º 7 se indica erróneamente “Operaciones Básicas de Pastelería”, debiendo señalar “Operaciones Básicas de Panadería”. </t>
  </si>
  <si>
    <t>No cumple el punto 6.1.2.4  de las bases. No Agrega Codigo Curso en Anexo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</si>
</sst>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6" formatCode="&quot;$&quot;#,##0;[Red]&quot;$&quot;\-#,##0"/>
    <numFmt numFmtId="42" formatCode="_ &quot;$&quot;* #,##0_ ;_ &quot;$&quot;* \-#,##0_ ;_ &quot;$&quot;* &quot;-&quot;_ ;_ @_ "/>
    <numFmt numFmtId="44" formatCode="_ &quot;$&quot;* #,##0.00_ ;_ &quot;$&quot;* \-#,##0.00_ ;_ &quot;$&quot;* &quot;-&quot;??_ ;_ @_ "/>
    <numFmt numFmtId="164" formatCode="_-* #,##0_-;\-* #,##0_-;_-* &quot;-&quot;_-;_-@_-"/>
    <numFmt numFmtId="165" formatCode="_-* #,##0.00_-;\-* #,##0.00_-;_-* &quot;-&quot;??_-;_-@_-"/>
    <numFmt numFmtId="166" formatCode="_-&quot;$&quot;\ * #,##0_-;\-&quot;$&quot;\ * #,##0_-;_-&quot;$&quot;\ * &quot;-&quot;_-;_-@_-"/>
    <numFmt numFmtId="167" formatCode="_-&quot;$&quot;\ * #,##0.00_-;\-&quot;$&quot;\ * #,##0.00_-;_-&quot;$&quot;\ * &quot;-&quot;??_-;_-@_-"/>
    <numFmt numFmtId="168" formatCode="#,##0.0"/>
    <numFmt numFmtId="169" formatCode="&quot;$&quot;#,##0"/>
    <numFmt numFmtId="170" formatCode="0.0"/>
  </numFmts>
  <fonts count="54" x14ac:knownFonts="1">
    <font>
      <sz val="11"/>
      <color theme="1"/>
      <name val="Calibri"/>
      <family val="2"/>
      <scheme val="minor"/>
    </font>
    <font>
      <sz val="11"/>
      <color theme="1"/>
      <name val="Calibri"/>
      <family val="2"/>
    </font>
    <font>
      <sz val="10"/>
      <name val="Arial"/>
      <family val="2"/>
    </font>
    <font>
      <sz val="11"/>
      <color theme="1"/>
      <name val="Calibri"/>
      <family val="2"/>
      <scheme val="minor"/>
    </font>
    <font>
      <sz val="10"/>
      <name val="Arial"/>
      <family val="2"/>
    </font>
    <font>
      <sz val="11"/>
      <color theme="1"/>
      <name val="Arial"/>
      <family val="2"/>
    </font>
    <font>
      <sz val="9"/>
      <color theme="1"/>
      <name val="Calibri"/>
      <family val="2"/>
      <scheme val="minor"/>
    </font>
    <font>
      <sz val="11"/>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1"/>
      <name val="Calibri"/>
      <family val="2"/>
    </font>
    <font>
      <sz val="11"/>
      <color rgb="FFFF0000"/>
      <name val="Calibri"/>
      <family val="2"/>
    </font>
    <font>
      <b/>
      <sz val="9"/>
      <color theme="0"/>
      <name val="Calibri"/>
      <family val="2"/>
      <scheme val="minor"/>
    </font>
    <font>
      <sz val="9"/>
      <name val="Calibri"/>
      <family val="2"/>
      <scheme val="minor"/>
    </font>
    <font>
      <b/>
      <sz val="11"/>
      <color theme="0"/>
      <name val="Calibri"/>
      <family val="2"/>
    </font>
    <font>
      <sz val="11"/>
      <color theme="1"/>
      <name val="Calibri"/>
    </font>
    <font>
      <sz val="10"/>
      <name val="Arial"/>
    </font>
    <font>
      <sz val="11"/>
      <color theme="1"/>
      <name val="Arial"/>
    </font>
    <font>
      <sz val="11"/>
      <name val="Calibri"/>
    </font>
    <font>
      <sz val="18"/>
      <color theme="3"/>
      <name val="Calibri Light"/>
    </font>
    <font>
      <b/>
      <sz val="15"/>
      <color theme="3"/>
      <name val="Calibri"/>
    </font>
    <font>
      <b/>
      <sz val="13"/>
      <color theme="3"/>
      <name val="Calibri"/>
    </font>
    <font>
      <b/>
      <sz val="11"/>
      <color theme="3"/>
      <name val="Calibri"/>
    </font>
    <font>
      <sz val="11"/>
      <color rgb="FF006100"/>
      <name val="Calibri"/>
    </font>
    <font>
      <sz val="11"/>
      <color rgb="FF9C0006"/>
      <name val="Calibri"/>
    </font>
    <font>
      <sz val="11"/>
      <color rgb="FF9C5700"/>
      <name val="Calibri"/>
    </font>
    <font>
      <sz val="11"/>
      <color rgb="FF3F3F76"/>
      <name val="Calibri"/>
    </font>
    <font>
      <b/>
      <sz val="11"/>
      <color rgb="FF3F3F3F"/>
      <name val="Calibri"/>
    </font>
    <font>
      <b/>
      <sz val="11"/>
      <color rgb="FFFA7D00"/>
      <name val="Calibri"/>
    </font>
    <font>
      <sz val="11"/>
      <color rgb="FFFA7D00"/>
      <name val="Calibri"/>
    </font>
    <font>
      <b/>
      <sz val="11"/>
      <color theme="0"/>
      <name val="Calibri"/>
    </font>
    <font>
      <sz val="11"/>
      <color rgb="FFFF0000"/>
      <name val="Calibri"/>
    </font>
    <font>
      <i/>
      <sz val="11"/>
      <color rgb="FF7F7F7F"/>
      <name val="Calibri"/>
    </font>
    <font>
      <b/>
      <sz val="11"/>
      <color theme="1"/>
      <name val="Calibri"/>
    </font>
    <font>
      <sz val="11"/>
      <color theme="0"/>
      <name val="Calibri"/>
    </font>
    <font>
      <sz val="8"/>
      <name val="Calibri"/>
      <family val="2"/>
      <scheme val="minor"/>
    </font>
    <font>
      <sz val="11"/>
      <name val="Calibri"/>
      <family val="2"/>
      <scheme val="minor"/>
    </font>
    <font>
      <sz val="12"/>
      <color theme="1"/>
      <name val="Calibri"/>
      <family val="2"/>
      <scheme val="minor"/>
    </font>
    <font>
      <sz val="12"/>
      <name val="Calibri"/>
      <family val="2"/>
      <scheme val="minor"/>
    </font>
  </fonts>
  <fills count="6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bgColor indexed="64"/>
      </patternFill>
    </fill>
    <fill>
      <patternFill patternType="solid">
        <fgColor theme="5"/>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6" tint="0.79995117038483843"/>
        <bgColor indexed="65"/>
      </patternFill>
    </fill>
    <fill>
      <patternFill patternType="solid">
        <fgColor theme="6" tint="0.59996337778862885"/>
        <bgColor indexed="65"/>
      </patternFill>
    </fill>
    <fill>
      <patternFill patternType="solid">
        <fgColor theme="7" tint="0.79995117038483843"/>
        <bgColor indexed="65"/>
      </patternFill>
    </fill>
    <fill>
      <patternFill patternType="solid">
        <fgColor theme="7" tint="0.59996337778862885"/>
        <bgColor indexed="65"/>
      </patternFill>
    </fill>
    <fill>
      <patternFill patternType="solid">
        <fgColor theme="8" tint="0.79995117038483843"/>
        <bgColor indexed="65"/>
      </patternFill>
    </fill>
    <fill>
      <patternFill patternType="solid">
        <fgColor theme="8" tint="0.59996337778862885"/>
        <bgColor indexed="65"/>
      </patternFill>
    </fill>
    <fill>
      <patternFill patternType="solid">
        <fgColor theme="9" tint="0.79995117038483843"/>
        <bgColor indexed="65"/>
      </patternFill>
    </fill>
    <fill>
      <patternFill patternType="solid">
        <fgColor theme="9" tint="0.59996337778862885"/>
        <bgColor indexed="65"/>
      </patternFill>
    </fill>
    <fill>
      <patternFill patternType="solid">
        <fgColor theme="4" tint="0.79992065187536243"/>
        <bgColor indexed="65"/>
      </patternFill>
    </fill>
    <fill>
      <patternFill patternType="solid">
        <fgColor theme="4" tint="0.59993285927915285"/>
        <bgColor indexed="65"/>
      </patternFill>
    </fill>
    <fill>
      <patternFill patternType="solid">
        <fgColor theme="5" tint="0.79992065187536243"/>
        <bgColor indexed="65"/>
      </patternFill>
    </fill>
    <fill>
      <patternFill patternType="solid">
        <fgColor theme="5" tint="0.59993285927915285"/>
        <bgColor indexed="65"/>
      </patternFill>
    </fill>
    <fill>
      <patternFill patternType="solid">
        <fgColor theme="6" tint="0.79992065187536243"/>
        <bgColor indexed="65"/>
      </patternFill>
    </fill>
    <fill>
      <patternFill patternType="solid">
        <fgColor theme="6" tint="0.59993285927915285"/>
        <bgColor indexed="65"/>
      </patternFill>
    </fill>
    <fill>
      <patternFill patternType="solid">
        <fgColor theme="7" tint="0.79992065187536243"/>
        <bgColor indexed="65"/>
      </patternFill>
    </fill>
    <fill>
      <patternFill patternType="solid">
        <fgColor theme="7" tint="0.59993285927915285"/>
        <bgColor indexed="65"/>
      </patternFill>
    </fill>
    <fill>
      <patternFill patternType="solid">
        <fgColor theme="8" tint="0.79992065187536243"/>
        <bgColor indexed="65"/>
      </patternFill>
    </fill>
    <fill>
      <patternFill patternType="solid">
        <fgColor theme="8" tint="0.59993285927915285"/>
        <bgColor indexed="65"/>
      </patternFill>
    </fill>
    <fill>
      <patternFill patternType="solid">
        <fgColor theme="9" tint="0.79992065187536243"/>
        <bgColor indexed="65"/>
      </patternFill>
    </fill>
    <fill>
      <patternFill patternType="solid">
        <fgColor theme="9" tint="0.59993285927915285"/>
        <bgColor indexed="65"/>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rgb="FF000000"/>
      </left>
      <right style="medium">
        <color rgb="FF000000"/>
      </right>
      <top style="medium">
        <color rgb="FFCCCCCC"/>
      </top>
      <bottom style="medium">
        <color indexed="64"/>
      </bottom>
      <diagonal/>
    </border>
    <border>
      <left style="medium">
        <color rgb="FFCCCCCC"/>
      </left>
      <right style="medium">
        <color rgb="FF000000"/>
      </right>
      <top style="medium">
        <color rgb="FFCCCCCC"/>
      </top>
      <bottom style="medium">
        <color indexed="64"/>
      </bottom>
      <diagonal/>
    </border>
    <border>
      <left style="medium">
        <color rgb="FF000000"/>
      </left>
      <right style="medium">
        <color rgb="FF000000"/>
      </right>
      <top style="medium">
        <color rgb="FF000000"/>
      </top>
      <bottom style="medium">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rgb="FF000000"/>
      </left>
      <right style="medium">
        <color rgb="FF000000"/>
      </right>
      <top/>
      <bottom style="medium">
        <color rgb="FF000000"/>
      </bottom>
      <diagonal/>
    </border>
    <border>
      <left style="medium">
        <color rgb="FFCCCCCC"/>
      </left>
      <right style="medium">
        <color rgb="FF000000"/>
      </right>
      <top/>
      <bottom style="medium">
        <color rgb="FF000000"/>
      </bottom>
      <diagonal/>
    </border>
    <border>
      <left/>
      <right/>
      <top/>
      <bottom style="thick">
        <color theme="4" tint="0.49995422223578601"/>
      </bottom>
      <diagonal/>
    </border>
    <border>
      <left/>
      <right/>
      <top/>
      <bottom style="thick">
        <color theme="4" tint="0.49992370372631001"/>
      </bottom>
      <diagonal/>
    </border>
  </borders>
  <cellStyleXfs count="1323">
    <xf numFmtId="0" fontId="0" fillId="0" borderId="0"/>
    <xf numFmtId="0" fontId="2" fillId="0" borderId="0"/>
    <xf numFmtId="0" fontId="2" fillId="0" borderId="0"/>
    <xf numFmtId="0" fontId="4" fillId="0" borderId="0"/>
    <xf numFmtId="0" fontId="2" fillId="0" borderId="0"/>
    <xf numFmtId="0" fontId="3" fillId="0" borderId="0"/>
    <xf numFmtId="165" fontId="3" fillId="0" borderId="0" applyFont="0" applyFill="0" applyBorder="0" applyAlignment="0" applyProtection="0"/>
    <xf numFmtId="167"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5" fillId="0" borderId="0"/>
    <xf numFmtId="0" fontId="7" fillId="0" borderId="0"/>
    <xf numFmtId="164"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0" borderId="7" applyNumberFormat="0" applyFill="0" applyAlignment="0" applyProtection="0"/>
    <xf numFmtId="0" fontId="11" fillId="0" borderId="8" applyNumberFormat="0" applyFill="0" applyAlignment="0" applyProtection="0"/>
    <xf numFmtId="0" fontId="11" fillId="0" borderId="0" applyNumberFormat="0" applyFill="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9" applyNumberFormat="0" applyAlignment="0" applyProtection="0"/>
    <xf numFmtId="0" fontId="16" fillId="10" borderId="10" applyNumberFormat="0" applyAlignment="0" applyProtection="0"/>
    <xf numFmtId="0" fontId="17" fillId="10" borderId="9" applyNumberFormat="0" applyAlignment="0" applyProtection="0"/>
    <xf numFmtId="0" fontId="18" fillId="0" borderId="11" applyNumberFormat="0" applyFill="0" applyAlignment="0" applyProtection="0"/>
    <xf numFmtId="0" fontId="19" fillId="11" borderId="12" applyNumberFormat="0" applyAlignment="0" applyProtection="0"/>
    <xf numFmtId="0" fontId="20" fillId="0" borderId="0" applyNumberFormat="0" applyFill="0" applyBorder="0" applyAlignment="0" applyProtection="0"/>
    <xf numFmtId="0" fontId="3" fillId="12"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44" fontId="3" fillId="0" borderId="0" applyFont="0" applyFill="0" applyBorder="0" applyAlignment="0" applyProtection="0"/>
    <xf numFmtId="0" fontId="7" fillId="0" borderId="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7"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xf numFmtId="0" fontId="7" fillId="0" borderId="0"/>
    <xf numFmtId="0" fontId="7" fillId="0" borderId="0"/>
    <xf numFmtId="0" fontId="30" fillId="0" borderId="0"/>
    <xf numFmtId="0" fontId="31" fillId="0" borderId="0"/>
    <xf numFmtId="0" fontId="31" fillId="0" borderId="0"/>
    <xf numFmtId="0" fontId="31" fillId="0" borderId="0"/>
    <xf numFmtId="0" fontId="31" fillId="0" borderId="0"/>
    <xf numFmtId="0" fontId="30" fillId="0" borderId="0"/>
    <xf numFmtId="165" fontId="30" fillId="0" borderId="0" applyFont="0" applyFill="0" applyBorder="0" applyAlignment="0" applyProtection="0"/>
    <xf numFmtId="167"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165"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0" fontId="31" fillId="0" borderId="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0" fontId="32" fillId="0" borderId="0"/>
    <xf numFmtId="0" fontId="33" fillId="0" borderId="0"/>
    <xf numFmtId="164"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5" fontId="30" fillId="0" borderId="0" applyFont="0" applyFill="0" applyBorder="0" applyAlignment="0" applyProtection="0"/>
    <xf numFmtId="167" fontId="30" fillId="0" borderId="0" applyFont="0" applyFill="0" applyBorder="0" applyAlignment="0" applyProtection="0"/>
    <xf numFmtId="166" fontId="30" fillId="0" borderId="0" applyFont="0" applyFill="0" applyBorder="0" applyAlignment="0" applyProtection="0"/>
    <xf numFmtId="165" fontId="30" fillId="0" borderId="0" applyFont="0" applyFill="0" applyBorder="0" applyAlignment="0" applyProtection="0"/>
    <xf numFmtId="16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34" fillId="0" borderId="0" applyNumberFormat="0" applyFill="0" applyBorder="0" applyAlignment="0" applyProtection="0"/>
    <xf numFmtId="0" fontId="35" fillId="0" borderId="6" applyNumberFormat="0" applyFill="0" applyAlignment="0" applyProtection="0"/>
    <xf numFmtId="0" fontId="36" fillId="0" borderId="30" applyNumberFormat="0" applyFill="0" applyAlignment="0" applyProtection="0"/>
    <xf numFmtId="0" fontId="37" fillId="0" borderId="8"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0" applyNumberFormat="0" applyBorder="0" applyAlignment="0" applyProtection="0"/>
    <xf numFmtId="0" fontId="41" fillId="9" borderId="9" applyNumberFormat="0" applyAlignment="0" applyProtection="0"/>
    <xf numFmtId="0" fontId="42" fillId="10" borderId="10" applyNumberFormat="0" applyAlignment="0" applyProtection="0"/>
    <xf numFmtId="0" fontId="43" fillId="10" borderId="9" applyNumberFormat="0" applyAlignment="0" applyProtection="0"/>
    <xf numFmtId="0" fontId="44" fillId="0" borderId="11" applyNumberFormat="0" applyFill="0" applyAlignment="0" applyProtection="0"/>
    <xf numFmtId="0" fontId="45" fillId="11" borderId="12" applyNumberFormat="0" applyAlignment="0" applyProtection="0"/>
    <xf numFmtId="0" fontId="46" fillId="0" borderId="0" applyNumberFormat="0" applyFill="0" applyBorder="0" applyAlignment="0" applyProtection="0"/>
    <xf numFmtId="0" fontId="30" fillId="12" borderId="13" applyNumberFormat="0" applyFont="0" applyAlignment="0" applyProtection="0"/>
    <xf numFmtId="0" fontId="47" fillId="0" borderId="0" applyNumberFormat="0" applyFill="0" applyBorder="0" applyAlignment="0" applyProtection="0"/>
    <xf numFmtId="0" fontId="48" fillId="0" borderId="14" applyNumberFormat="0" applyFill="0" applyAlignment="0" applyProtection="0"/>
    <xf numFmtId="0" fontId="49" fillId="13"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16" borderId="0" applyNumberFormat="0" applyBorder="0" applyAlignment="0" applyProtection="0"/>
    <xf numFmtId="0" fontId="49" fillId="17"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30" fillId="20" borderId="0" applyNumberFormat="0" applyBorder="0" applyAlignment="0" applyProtection="0"/>
    <xf numFmtId="0" fontId="49" fillId="21"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24" borderId="0" applyNumberFormat="0" applyBorder="0" applyAlignment="0" applyProtection="0"/>
    <xf numFmtId="0" fontId="49" fillId="25"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28" borderId="0" applyNumberFormat="0" applyBorder="0" applyAlignment="0" applyProtection="0"/>
    <xf numFmtId="0" fontId="49" fillId="29"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32" borderId="0" applyNumberFormat="0" applyBorder="0" applyAlignment="0" applyProtection="0"/>
    <xf numFmtId="0" fontId="49" fillId="33" borderId="0" applyNumberFormat="0" applyBorder="0" applyAlignment="0" applyProtection="0"/>
    <xf numFmtId="0" fontId="30" fillId="51" borderId="0" applyNumberFormat="0" applyBorder="0" applyAlignment="0" applyProtection="0"/>
    <xf numFmtId="0" fontId="30" fillId="52" borderId="0" applyNumberFormat="0" applyBorder="0" applyAlignment="0" applyProtection="0"/>
    <xf numFmtId="0" fontId="30" fillId="36" borderId="0" applyNumberFormat="0" applyBorder="0" applyAlignment="0" applyProtection="0"/>
    <xf numFmtId="44" fontId="30" fillId="0" borderId="0" applyFont="0" applyFill="0" applyBorder="0" applyAlignment="0" applyProtection="0"/>
    <xf numFmtId="0" fontId="33" fillId="0" borderId="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3" fillId="0"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30" fillId="0" borderId="0"/>
    <xf numFmtId="0" fontId="33" fillId="0" borderId="0"/>
    <xf numFmtId="0" fontId="33" fillId="0" borderId="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0" fontId="36" fillId="0" borderId="31" applyNumberFormat="0" applyFill="0" applyAlignment="0" applyProtection="0"/>
    <xf numFmtId="0" fontId="30" fillId="53" borderId="0" applyNumberFormat="0" applyBorder="0" applyAlignment="0" applyProtection="0"/>
    <xf numFmtId="0" fontId="30" fillId="54" borderId="0" applyNumberFormat="0" applyBorder="0" applyAlignment="0" applyProtection="0"/>
    <xf numFmtId="0" fontId="30" fillId="55" borderId="0" applyNumberFormat="0" applyBorder="0" applyAlignment="0" applyProtection="0"/>
    <xf numFmtId="0" fontId="30" fillId="5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0" fillId="59" borderId="0" applyNumberFormat="0" applyBorder="0" applyAlignment="0" applyProtection="0"/>
    <xf numFmtId="0" fontId="30" fillId="60" borderId="0" applyNumberFormat="0" applyBorder="0" applyAlignment="0" applyProtection="0"/>
    <xf numFmtId="0" fontId="30" fillId="61" borderId="0" applyNumberFormat="0" applyBorder="0" applyAlignment="0" applyProtection="0"/>
    <xf numFmtId="0" fontId="30" fillId="62" borderId="0" applyNumberFormat="0" applyBorder="0" applyAlignment="0" applyProtection="0"/>
    <xf numFmtId="0" fontId="30" fillId="63" borderId="0" applyNumberFormat="0" applyBorder="0" applyAlignment="0" applyProtection="0"/>
    <xf numFmtId="0" fontId="30" fillId="64" borderId="0" applyNumberFormat="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2" fontId="30" fillId="0" borderId="0" applyFont="0" applyFill="0" applyBorder="0" applyAlignment="0" applyProtection="0"/>
  </cellStyleXfs>
  <cellXfs count="136">
    <xf numFmtId="0" fontId="0" fillId="0" borderId="0" xfId="0"/>
    <xf numFmtId="0" fontId="0" fillId="0" borderId="0" xfId="0" applyAlignment="1">
      <alignment horizontal="center"/>
    </xf>
    <xf numFmtId="0" fontId="0" fillId="0" borderId="5" xfId="0" applyBorder="1" applyProtection="1">
      <protection locked="0"/>
    </xf>
    <xf numFmtId="0" fontId="0" fillId="0" borderId="5" xfId="0" applyBorder="1" applyAlignment="1" applyProtection="1">
      <alignment horizontal="center" wrapText="1"/>
      <protection locked="0"/>
    </xf>
    <xf numFmtId="0" fontId="0" fillId="0" borderId="5" xfId="0" applyBorder="1" applyAlignment="1" applyProtection="1">
      <alignment wrapText="1"/>
      <protection locked="0"/>
    </xf>
    <xf numFmtId="0" fontId="0" fillId="0" borderId="5" xfId="0" applyBorder="1" applyAlignment="1" applyProtection="1">
      <alignment horizontal="center"/>
      <protection locked="0"/>
    </xf>
    <xf numFmtId="3" fontId="0" fillId="0" borderId="0" xfId="0" applyNumberFormat="1" applyAlignment="1">
      <alignment horizontal="right"/>
    </xf>
    <xf numFmtId="0" fontId="0" fillId="0" borderId="5" xfId="0" applyBorder="1" applyAlignment="1">
      <alignment horizontal="left"/>
    </xf>
    <xf numFmtId="0" fontId="0" fillId="0" borderId="5" xfId="0" applyBorder="1" applyAlignment="1">
      <alignment horizontal="center"/>
    </xf>
    <xf numFmtId="0" fontId="19" fillId="39" borderId="1" xfId="0" applyFont="1" applyFill="1" applyBorder="1" applyAlignment="1">
      <alignment horizontal="center"/>
    </xf>
    <xf numFmtId="0" fontId="0" fillId="0" borderId="19" xfId="0" applyBorder="1" applyAlignment="1" applyProtection="1">
      <alignment wrapText="1"/>
      <protection locked="0"/>
    </xf>
    <xf numFmtId="0" fontId="0" fillId="0" borderId="19" xfId="0" applyBorder="1" applyProtection="1">
      <protection locked="0"/>
    </xf>
    <xf numFmtId="0" fontId="6" fillId="0" borderId="5" xfId="0" applyFont="1" applyBorder="1" applyAlignment="1">
      <alignment wrapText="1"/>
    </xf>
    <xf numFmtId="0" fontId="19" fillId="39" borderId="5" xfId="0" applyFont="1" applyFill="1" applyBorder="1" applyAlignment="1" applyProtection="1">
      <alignment horizontal="center"/>
      <protection locked="0"/>
    </xf>
    <xf numFmtId="0" fontId="19" fillId="39" borderId="5" xfId="0" applyFont="1" applyFill="1" applyBorder="1" applyProtection="1">
      <protection locked="0"/>
    </xf>
    <xf numFmtId="0" fontId="19" fillId="39" borderId="5" xfId="0" applyFont="1" applyFill="1" applyBorder="1" applyAlignment="1">
      <alignment horizontal="center"/>
    </xf>
    <xf numFmtId="0" fontId="24" fillId="37" borderId="18" xfId="0" applyFont="1" applyFill="1" applyBorder="1" applyAlignment="1">
      <alignment horizontal="center" vertical="top" wrapText="1"/>
    </xf>
    <xf numFmtId="0" fontId="24" fillId="38" borderId="18" xfId="0" applyFont="1" applyFill="1" applyBorder="1" applyAlignment="1" applyProtection="1">
      <alignment horizontal="center" vertical="top" wrapText="1"/>
      <protection locked="0"/>
    </xf>
    <xf numFmtId="0" fontId="27" fillId="2" borderId="18" xfId="0" applyFont="1" applyFill="1" applyBorder="1" applyAlignment="1">
      <alignment horizontal="center" vertical="top" wrapText="1"/>
    </xf>
    <xf numFmtId="0" fontId="19" fillId="39" borderId="26" xfId="0" applyFont="1" applyFill="1" applyBorder="1" applyAlignment="1" applyProtection="1">
      <alignment horizontal="center" vertical="center" wrapText="1"/>
      <protection locked="0"/>
    </xf>
    <xf numFmtId="0" fontId="0" fillId="0" borderId="21" xfId="0" applyBorder="1" applyAlignment="1">
      <alignment horizontal="center" vertical="center" wrapText="1"/>
    </xf>
    <xf numFmtId="0" fontId="19" fillId="39" borderId="0" xfId="0" applyFont="1" applyFill="1" applyAlignment="1" applyProtection="1">
      <alignment horizontal="center" vertical="center" wrapText="1"/>
      <protection locked="0"/>
    </xf>
    <xf numFmtId="0" fontId="0" fillId="0" borderId="25" xfId="0" applyBorder="1" applyAlignment="1">
      <alignment horizontal="center" vertical="center" wrapText="1"/>
    </xf>
    <xf numFmtId="0" fontId="0" fillId="0" borderId="20" xfId="0" applyBorder="1" applyAlignment="1">
      <alignment horizontal="center" vertical="center" wrapText="1"/>
    </xf>
    <xf numFmtId="0" fontId="0" fillId="3" borderId="5" xfId="0" applyFill="1" applyBorder="1" applyAlignment="1">
      <alignment horizontal="center"/>
    </xf>
    <xf numFmtId="3" fontId="25" fillId="3" borderId="0" xfId="284" applyNumberFormat="1" applyFont="1" applyFill="1" applyAlignment="1">
      <alignment horizontal="center" vertical="top" wrapText="1"/>
    </xf>
    <xf numFmtId="0" fontId="25" fillId="3" borderId="0" xfId="284" applyFont="1" applyFill="1" applyAlignment="1">
      <alignment vertical="top"/>
    </xf>
    <xf numFmtId="0" fontId="25" fillId="3" borderId="0" xfId="284" applyFont="1" applyFill="1" applyAlignment="1">
      <alignment horizontal="left" vertical="top" wrapText="1"/>
    </xf>
    <xf numFmtId="0" fontId="25" fillId="3" borderId="0" xfId="284" applyFont="1" applyFill="1" applyAlignment="1">
      <alignment horizontal="center" vertical="top"/>
    </xf>
    <xf numFmtId="0" fontId="25" fillId="3" borderId="0" xfId="284" applyFont="1" applyFill="1" applyAlignment="1">
      <alignment vertical="top" wrapText="1"/>
    </xf>
    <xf numFmtId="0" fontId="25" fillId="3" borderId="0" xfId="284" applyFont="1" applyFill="1" applyAlignment="1">
      <alignment horizontal="center" vertical="top" wrapText="1"/>
    </xf>
    <xf numFmtId="0" fontId="25" fillId="3" borderId="0" xfId="284" applyFont="1" applyFill="1" applyAlignment="1">
      <alignment horizontal="left" vertical="top"/>
    </xf>
    <xf numFmtId="3" fontId="25" fillId="3" borderId="0" xfId="284" applyNumberFormat="1" applyFont="1" applyFill="1" applyAlignment="1">
      <alignment vertical="top" wrapText="1"/>
    </xf>
    <xf numFmtId="168" fontId="25" fillId="3" borderId="0" xfId="284" applyNumberFormat="1" applyFont="1" applyFill="1" applyAlignment="1">
      <alignment horizontal="center" vertical="top" wrapText="1"/>
    </xf>
    <xf numFmtId="0" fontId="7" fillId="0" borderId="0" xfId="0" applyFont="1" applyAlignment="1">
      <alignment vertical="top"/>
    </xf>
    <xf numFmtId="0" fontId="7" fillId="3" borderId="0" xfId="285" applyFill="1" applyAlignment="1">
      <alignment vertical="top"/>
    </xf>
    <xf numFmtId="0" fontId="7" fillId="3" borderId="0" xfId="285" applyFill="1" applyAlignment="1">
      <alignment horizontal="center" vertical="top"/>
    </xf>
    <xf numFmtId="0" fontId="7" fillId="3" borderId="0" xfId="284" applyFont="1" applyFill="1" applyAlignment="1">
      <alignment vertical="top"/>
    </xf>
    <xf numFmtId="0" fontId="7" fillId="0" borderId="0" xfId="0" applyFont="1" applyAlignment="1">
      <alignment horizontal="center" vertical="top"/>
    </xf>
    <xf numFmtId="0" fontId="7" fillId="3" borderId="0" xfId="284" applyFont="1" applyFill="1" applyAlignment="1">
      <alignment horizontal="center" vertical="top"/>
    </xf>
    <xf numFmtId="0" fontId="7" fillId="3" borderId="0" xfId="0" applyFont="1" applyFill="1" applyAlignment="1">
      <alignment horizontal="left" vertical="top"/>
    </xf>
    <xf numFmtId="0" fontId="7" fillId="3" borderId="0" xfId="284" applyFont="1" applyFill="1" applyAlignment="1">
      <alignment horizontal="left" vertical="top"/>
    </xf>
    <xf numFmtId="0" fontId="7" fillId="0" borderId="0" xfId="0" applyFont="1" applyAlignment="1">
      <alignment horizontal="left" vertical="top"/>
    </xf>
    <xf numFmtId="3" fontId="7" fillId="3" borderId="0" xfId="284" applyNumberFormat="1" applyFont="1" applyFill="1" applyAlignment="1">
      <alignment horizontal="center" vertical="top"/>
    </xf>
    <xf numFmtId="0" fontId="1" fillId="3" borderId="0" xfId="0" applyFont="1" applyFill="1" applyAlignment="1">
      <alignment vertical="top"/>
    </xf>
    <xf numFmtId="0" fontId="1" fillId="3" borderId="0" xfId="0" applyFont="1" applyFill="1" applyAlignment="1">
      <alignment horizontal="center" vertical="top"/>
    </xf>
    <xf numFmtId="0" fontId="1" fillId="3" borderId="0" xfId="0" applyFont="1" applyFill="1" applyAlignment="1">
      <alignment horizontal="left" vertical="top"/>
    </xf>
    <xf numFmtId="0" fontId="7" fillId="3" borderId="0" xfId="0" applyFont="1" applyFill="1" applyAlignment="1">
      <alignment horizontal="center" vertical="top"/>
    </xf>
    <xf numFmtId="0" fontId="7" fillId="3" borderId="0" xfId="285" applyFill="1" applyAlignment="1">
      <alignment vertical="top" wrapText="1"/>
    </xf>
    <xf numFmtId="0" fontId="7" fillId="0" borderId="0" xfId="285"/>
    <xf numFmtId="0" fontId="7" fillId="0" borderId="0" xfId="285" applyAlignment="1">
      <alignment horizontal="center"/>
    </xf>
    <xf numFmtId="0" fontId="7" fillId="3" borderId="0" xfId="285" applyFill="1" applyAlignment="1">
      <alignment horizontal="left" vertical="top"/>
    </xf>
    <xf numFmtId="0" fontId="26" fillId="3" borderId="0" xfId="285" applyFont="1" applyFill="1" applyAlignment="1">
      <alignment vertical="top"/>
    </xf>
    <xf numFmtId="0" fontId="26" fillId="3" borderId="0" xfId="285" applyFont="1" applyFill="1" applyAlignment="1">
      <alignment horizontal="center" vertical="top"/>
    </xf>
    <xf numFmtId="0" fontId="7" fillId="3" borderId="0" xfId="285" applyFill="1"/>
    <xf numFmtId="0" fontId="7" fillId="3" borderId="0" xfId="285" applyFill="1" applyAlignment="1">
      <alignment horizontal="center"/>
    </xf>
    <xf numFmtId="3" fontId="7" fillId="3" borderId="0" xfId="284" applyNumberFormat="1" applyFont="1" applyFill="1" applyAlignment="1">
      <alignment horizontal="left" vertical="top"/>
    </xf>
    <xf numFmtId="168" fontId="7" fillId="3" borderId="0" xfId="284" applyNumberFormat="1" applyFont="1" applyFill="1" applyAlignment="1">
      <alignment horizontal="center" vertical="top"/>
    </xf>
    <xf numFmtId="0" fontId="7" fillId="4" borderId="0" xfId="284" applyFont="1" applyFill="1" applyAlignment="1">
      <alignment horizontal="center" vertical="top"/>
    </xf>
    <xf numFmtId="3" fontId="25" fillId="4" borderId="0" xfId="284" applyNumberFormat="1" applyFont="1" applyFill="1" applyAlignment="1">
      <alignment horizontal="center" vertical="top" wrapText="1"/>
    </xf>
    <xf numFmtId="3" fontId="7" fillId="4" borderId="0" xfId="284" applyNumberFormat="1" applyFont="1" applyFill="1" applyAlignment="1">
      <alignment horizontal="center" vertical="top"/>
    </xf>
    <xf numFmtId="0" fontId="7" fillId="40" borderId="0" xfId="285" applyFill="1" applyAlignment="1">
      <alignment vertical="top"/>
    </xf>
    <xf numFmtId="0" fontId="7" fillId="40" borderId="0" xfId="285" applyFill="1" applyAlignment="1">
      <alignment horizontal="center" vertical="top"/>
    </xf>
    <xf numFmtId="0" fontId="7" fillId="40" borderId="0" xfId="284" applyFont="1" applyFill="1" applyAlignment="1">
      <alignment vertical="top"/>
    </xf>
    <xf numFmtId="0" fontId="7" fillId="40" borderId="0" xfId="284" applyFont="1" applyFill="1" applyAlignment="1">
      <alignment horizontal="center" vertical="top"/>
    </xf>
    <xf numFmtId="0" fontId="1" fillId="40" borderId="0" xfId="0" applyFont="1" applyFill="1" applyAlignment="1">
      <alignment horizontal="left" vertical="top"/>
    </xf>
    <xf numFmtId="0" fontId="7" fillId="40" borderId="0" xfId="284" applyFont="1" applyFill="1" applyAlignment="1">
      <alignment horizontal="left" vertical="top"/>
    </xf>
    <xf numFmtId="0" fontId="7" fillId="40" borderId="0" xfId="285" applyFill="1" applyAlignment="1">
      <alignment horizontal="left" vertical="top"/>
    </xf>
    <xf numFmtId="3" fontId="7" fillId="40" borderId="0" xfId="284" applyNumberFormat="1" applyFont="1" applyFill="1" applyAlignment="1">
      <alignment horizontal="center" vertical="top"/>
    </xf>
    <xf numFmtId="0" fontId="0" fillId="3" borderId="1" xfId="0" applyFill="1" applyBorder="1"/>
    <xf numFmtId="0" fontId="6" fillId="3" borderId="15" xfId="0" applyFont="1" applyFill="1" applyBorder="1" applyAlignment="1">
      <alignment horizontal="center" wrapText="1"/>
    </xf>
    <xf numFmtId="0" fontId="6" fillId="3" borderId="16" xfId="0" applyFont="1" applyFill="1" applyBorder="1" applyAlignment="1">
      <alignment wrapText="1"/>
    </xf>
    <xf numFmtId="42" fontId="6" fillId="3" borderId="17" xfId="78" applyFont="1" applyFill="1" applyBorder="1" applyAlignment="1">
      <alignment horizontal="right" wrapText="1"/>
    </xf>
    <xf numFmtId="0" fontId="6" fillId="3" borderId="22" xfId="0" applyFont="1" applyFill="1" applyBorder="1" applyAlignment="1">
      <alignment wrapText="1"/>
    </xf>
    <xf numFmtId="0" fontId="6" fillId="3" borderId="24" xfId="0" applyFont="1" applyFill="1" applyBorder="1" applyAlignment="1">
      <alignment horizontal="center" wrapText="1"/>
    </xf>
    <xf numFmtId="42" fontId="6" fillId="3" borderId="23" xfId="78" applyFont="1" applyFill="1" applyBorder="1" applyAlignment="1">
      <alignment horizontal="right" wrapText="1"/>
    </xf>
    <xf numFmtId="0" fontId="0" fillId="0" borderId="5" xfId="0" applyBorder="1"/>
    <xf numFmtId="0" fontId="0" fillId="0" borderId="1" xfId="0" applyBorder="1"/>
    <xf numFmtId="0" fontId="6" fillId="0" borderId="15" xfId="0" applyFont="1" applyBorder="1" applyAlignment="1">
      <alignment horizontal="center" wrapText="1"/>
    </xf>
    <xf numFmtId="0" fontId="6" fillId="0" borderId="16" xfId="0" applyFont="1" applyBorder="1" applyAlignment="1">
      <alignment wrapText="1"/>
    </xf>
    <xf numFmtId="3" fontId="6" fillId="0" borderId="17" xfId="53" applyNumberFormat="1" applyFont="1" applyBorder="1" applyAlignment="1">
      <alignment horizontal="right" wrapText="1"/>
    </xf>
    <xf numFmtId="0" fontId="0" fillId="0" borderId="5" xfId="0" applyBorder="1" applyAlignment="1">
      <alignment wrapText="1"/>
    </xf>
    <xf numFmtId="0" fontId="0" fillId="0" borderId="5" xfId="0" applyBorder="1" applyAlignment="1" applyProtection="1">
      <alignment vertical="center" wrapText="1"/>
      <protection locked="0"/>
    </xf>
    <xf numFmtId="1" fontId="6" fillId="0" borderId="17" xfId="0" applyNumberFormat="1" applyFont="1" applyBorder="1" applyAlignment="1">
      <alignment wrapText="1"/>
    </xf>
    <xf numFmtId="1" fontId="6" fillId="3" borderId="17" xfId="0" applyNumberFormat="1" applyFont="1" applyFill="1" applyBorder="1" applyAlignment="1">
      <alignment wrapText="1"/>
    </xf>
    <xf numFmtId="1" fontId="6" fillId="3" borderId="23" xfId="0" applyNumberFormat="1" applyFont="1" applyFill="1" applyBorder="1" applyAlignment="1">
      <alignment wrapText="1"/>
    </xf>
    <xf numFmtId="1" fontId="0" fillId="0" borderId="5" xfId="0" applyNumberFormat="1" applyBorder="1"/>
    <xf numFmtId="0" fontId="0" fillId="0" borderId="5" xfId="0" applyBorder="1" applyAlignment="1" applyProtection="1">
      <alignment horizontal="center" vertical="center" wrapText="1"/>
      <protection locked="0"/>
    </xf>
    <xf numFmtId="0" fontId="28" fillId="2" borderId="18" xfId="0" applyFont="1" applyFill="1" applyBorder="1" applyAlignment="1">
      <alignment horizontal="center" vertical="top" wrapText="1"/>
    </xf>
    <xf numFmtId="1" fontId="29" fillId="5" borderId="0" xfId="284" applyNumberFormat="1" applyFont="1" applyFill="1" applyAlignment="1">
      <alignment horizontal="center" vertical="top" wrapText="1"/>
    </xf>
    <xf numFmtId="0" fontId="29" fillId="5" borderId="0" xfId="284" applyFont="1" applyFill="1" applyAlignment="1">
      <alignment horizontal="center" vertical="top" wrapText="1"/>
    </xf>
    <xf numFmtId="3" fontId="29" fillId="5" borderId="0" xfId="284" applyNumberFormat="1" applyFont="1" applyFill="1" applyAlignment="1">
      <alignment horizontal="center" vertical="top" wrapText="1"/>
    </xf>
    <xf numFmtId="0" fontId="29" fillId="5" borderId="0" xfId="284" applyFont="1" applyFill="1" applyAlignment="1">
      <alignment vertical="top" wrapText="1"/>
    </xf>
    <xf numFmtId="0" fontId="29" fillId="5" borderId="0" xfId="286" applyFont="1" applyFill="1" applyAlignment="1">
      <alignment horizontal="center" vertical="top" wrapText="1"/>
    </xf>
    <xf numFmtId="0" fontId="0" fillId="0" borderId="0" xfId="0" applyAlignment="1">
      <alignment vertical="center" wrapText="1"/>
    </xf>
    <xf numFmtId="0" fontId="22" fillId="0" borderId="0" xfId="0" applyFont="1" applyAlignment="1">
      <alignment vertical="center" wrapText="1"/>
    </xf>
    <xf numFmtId="6" fontId="22" fillId="0" borderId="0" xfId="0" applyNumberFormat="1" applyFont="1" applyAlignment="1">
      <alignment vertical="center" wrapText="1"/>
    </xf>
    <xf numFmtId="0" fontId="0" fillId="0" borderId="2" xfId="0" applyBorder="1"/>
    <xf numFmtId="0" fontId="19" fillId="39" borderId="27" xfId="0" applyFont="1" applyFill="1" applyBorder="1" applyAlignment="1">
      <alignment horizontal="center"/>
    </xf>
    <xf numFmtId="3" fontId="19" fillId="39" borderId="27" xfId="0" applyNumberFormat="1" applyFont="1" applyFill="1" applyBorder="1" applyAlignment="1">
      <alignment horizontal="center"/>
    </xf>
    <xf numFmtId="0" fontId="6" fillId="0" borderId="28" xfId="0" applyFont="1" applyBorder="1" applyAlignment="1">
      <alignment wrapText="1"/>
    </xf>
    <xf numFmtId="1" fontId="6" fillId="0" borderId="29" xfId="0" applyNumberFormat="1" applyFont="1" applyBorder="1" applyAlignment="1">
      <alignment wrapText="1"/>
    </xf>
    <xf numFmtId="0" fontId="6" fillId="0" borderId="28" xfId="0" applyFont="1" applyBorder="1" applyAlignment="1">
      <alignment horizontal="center" wrapText="1"/>
    </xf>
    <xf numFmtId="3" fontId="6" fillId="0" borderId="29" xfId="53" applyNumberFormat="1" applyFont="1" applyBorder="1" applyAlignment="1">
      <alignment horizontal="right" wrapText="1"/>
    </xf>
    <xf numFmtId="0" fontId="0" fillId="0" borderId="5" xfId="0" applyBorder="1" applyAlignment="1">
      <alignment vertical="center" wrapText="1"/>
    </xf>
    <xf numFmtId="6" fontId="0" fillId="0" borderId="5" xfId="0" applyNumberFormat="1" applyBorder="1" applyAlignment="1">
      <alignment vertical="center" wrapText="1"/>
    </xf>
    <xf numFmtId="1" fontId="6" fillId="0" borderId="5" xfId="0" applyNumberFormat="1" applyFont="1" applyBorder="1" applyAlignment="1">
      <alignment wrapText="1"/>
    </xf>
    <xf numFmtId="0" fontId="6" fillId="0" borderId="5" xfId="0" applyFont="1" applyBorder="1" applyAlignment="1">
      <alignment horizontal="center" wrapText="1"/>
    </xf>
    <xf numFmtId="3" fontId="6" fillId="0" borderId="5" xfId="53" applyNumberFormat="1" applyFont="1" applyBorder="1" applyAlignment="1">
      <alignment horizontal="right" wrapText="1"/>
    </xf>
    <xf numFmtId="0" fontId="0" fillId="0" borderId="5" xfId="0" applyBorder="1" applyAlignment="1">
      <alignment horizontal="center" vertical="center" wrapText="1"/>
    </xf>
    <xf numFmtId="0" fontId="0" fillId="0" borderId="0" xfId="0" applyAlignment="1">
      <alignment vertical="center"/>
    </xf>
    <xf numFmtId="169" fontId="53" fillId="3" borderId="5" xfId="0" applyNumberFormat="1" applyFont="1" applyFill="1" applyBorder="1" applyAlignment="1">
      <alignment horizontal="center" vertical="center"/>
    </xf>
    <xf numFmtId="0" fontId="51" fillId="0" borderId="0" xfId="0" applyFont="1" applyAlignment="1">
      <alignment horizontal="center" vertical="center"/>
    </xf>
    <xf numFmtId="0" fontId="33" fillId="3" borderId="5" xfId="287" applyFont="1" applyFill="1" applyBorder="1" applyAlignment="1">
      <alignment horizontal="center" vertical="center"/>
    </xf>
    <xf numFmtId="0" fontId="33" fillId="3" borderId="5" xfId="572" applyFill="1" applyBorder="1" applyAlignment="1">
      <alignment horizontal="center" vertical="center"/>
    </xf>
    <xf numFmtId="0" fontId="33" fillId="3" borderId="5" xfId="571" applyFont="1" applyFill="1" applyBorder="1" applyAlignment="1">
      <alignment horizontal="center" vertical="center"/>
    </xf>
    <xf numFmtId="0" fontId="0" fillId="3" borderId="5" xfId="0" applyFill="1" applyBorder="1" applyAlignment="1">
      <alignment horizontal="center" vertical="center"/>
    </xf>
    <xf numFmtId="0" fontId="51" fillId="3" borderId="5" xfId="0" applyFont="1" applyFill="1" applyBorder="1" applyAlignment="1">
      <alignment vertical="center"/>
    </xf>
    <xf numFmtId="169" fontId="52" fillId="3" borderId="5" xfId="0" applyNumberFormat="1" applyFont="1" applyFill="1" applyBorder="1" applyAlignment="1">
      <alignment horizontal="center" vertical="center"/>
    </xf>
    <xf numFmtId="42" fontId="0" fillId="3" borderId="5" xfId="78" applyFont="1" applyFill="1" applyBorder="1" applyAlignment="1">
      <alignment horizontal="center" vertical="center" wrapText="1"/>
    </xf>
    <xf numFmtId="42" fontId="0" fillId="3" borderId="5" xfId="78" applyFont="1" applyFill="1" applyBorder="1" applyAlignment="1">
      <alignment horizontal="center" vertical="center"/>
    </xf>
    <xf numFmtId="0" fontId="51" fillId="3" borderId="5" xfId="0" applyFont="1" applyFill="1" applyBorder="1" applyAlignment="1">
      <alignment horizontal="center" vertical="center"/>
    </xf>
    <xf numFmtId="170" fontId="51" fillId="3" borderId="5" xfId="0" applyNumberFormat="1" applyFont="1" applyFill="1" applyBorder="1" applyAlignment="1">
      <alignment horizontal="center" vertical="center"/>
    </xf>
    <xf numFmtId="0" fontId="30" fillId="3" borderId="5" xfId="571" applyFill="1" applyBorder="1" applyAlignment="1">
      <alignment horizontal="left" vertical="center" wrapText="1"/>
    </xf>
    <xf numFmtId="0" fontId="30" fillId="3" borderId="5" xfId="571" applyFill="1" applyBorder="1" applyAlignment="1">
      <alignment vertical="top" wrapText="1"/>
    </xf>
    <xf numFmtId="0" fontId="0" fillId="3" borderId="0" xfId="0" applyFill="1" applyAlignment="1">
      <alignment vertical="center"/>
    </xf>
    <xf numFmtId="0" fontId="1" fillId="3" borderId="5" xfId="0" applyFont="1" applyFill="1" applyBorder="1" applyAlignment="1">
      <alignment vertical="center"/>
    </xf>
    <xf numFmtId="42" fontId="0" fillId="3" borderId="0" xfId="78" applyFont="1" applyFill="1" applyAlignment="1">
      <alignment vertical="center"/>
    </xf>
    <xf numFmtId="0" fontId="51" fillId="3" borderId="5" xfId="0" applyFont="1" applyFill="1" applyBorder="1" applyAlignment="1">
      <alignment horizontal="left" vertical="center"/>
    </xf>
    <xf numFmtId="3" fontId="0" fillId="3" borderId="5" xfId="0" applyNumberFormat="1" applyFill="1" applyBorder="1" applyAlignment="1">
      <alignment horizontal="center" vertical="center"/>
    </xf>
    <xf numFmtId="0" fontId="0" fillId="3" borderId="5" xfId="0" applyFill="1" applyBorder="1" applyAlignment="1">
      <alignment horizontal="center" vertical="center" wrapText="1"/>
    </xf>
    <xf numFmtId="0" fontId="19" fillId="39" borderId="2" xfId="0" applyFont="1" applyFill="1" applyBorder="1" applyAlignment="1">
      <alignment horizontal="center"/>
    </xf>
    <xf numFmtId="0" fontId="19" fillId="39" borderId="3" xfId="0" applyFont="1" applyFill="1" applyBorder="1" applyAlignment="1">
      <alignment horizontal="center"/>
    </xf>
    <xf numFmtId="0" fontId="19" fillId="39" borderId="4" xfId="0" applyFont="1" applyFill="1" applyBorder="1" applyAlignment="1">
      <alignment horizontal="center"/>
    </xf>
    <xf numFmtId="0" fontId="19" fillId="39" borderId="5" xfId="0" applyFont="1" applyFill="1" applyBorder="1" applyAlignment="1" applyProtection="1">
      <alignment horizontal="center" vertical="center" wrapText="1"/>
      <protection locked="0"/>
    </xf>
    <xf numFmtId="0" fontId="19" fillId="39" borderId="5" xfId="0" applyFont="1" applyFill="1" applyBorder="1" applyAlignment="1" applyProtection="1">
      <alignment horizontal="center"/>
      <protection locked="0"/>
    </xf>
  </cellXfs>
  <cellStyles count="1323">
    <cellStyle name="20% - Énfasis1" xfId="98" builtinId="30" customBuiltin="1"/>
    <cellStyle name="20% - Énfasis1 2" xfId="385" xr:uid="{35D5768F-7CC2-4F62-BECE-96536856FDCD}"/>
    <cellStyle name="20% - Énfasis1 2 2" xfId="782" xr:uid="{57A1CDD3-D071-4727-8071-1D1ED956BFE5}"/>
    <cellStyle name="20% - Énfasis2" xfId="102" builtinId="34" customBuiltin="1"/>
    <cellStyle name="20% - Énfasis2 2" xfId="389" xr:uid="{2DB2D83B-C49D-44F3-8A42-CB7DC747CC16}"/>
    <cellStyle name="20% - Énfasis2 2 2" xfId="784" xr:uid="{BEABD5A5-3494-4323-9590-B042A698A1A3}"/>
    <cellStyle name="20% - Énfasis3" xfId="106" builtinId="38" customBuiltin="1"/>
    <cellStyle name="20% - Énfasis3 2" xfId="393" xr:uid="{A3F4847D-AB94-40E6-9B03-0A7CEE476581}"/>
    <cellStyle name="20% - Énfasis3 2 2" xfId="786" xr:uid="{DC85ACC5-60E7-462F-A46B-7FA97CE4D838}"/>
    <cellStyle name="20% - Énfasis4" xfId="110" builtinId="42" customBuiltin="1"/>
    <cellStyle name="20% - Énfasis4 2" xfId="397" xr:uid="{97200C9A-B808-4048-967F-CB171A70193F}"/>
    <cellStyle name="20% - Énfasis4 2 2" xfId="788" xr:uid="{464BD5C4-FEB9-4E0F-B519-B7123940855F}"/>
    <cellStyle name="20% - Énfasis5" xfId="114" builtinId="46" customBuiltin="1"/>
    <cellStyle name="20% - Énfasis5 2" xfId="401" xr:uid="{E0AAEDF1-9CF0-481E-9972-2B9B69C5657B}"/>
    <cellStyle name="20% - Énfasis5 2 2" xfId="790" xr:uid="{7C56A433-BBC2-4A98-9278-D858C3D3DF58}"/>
    <cellStyle name="20% - Énfasis6" xfId="118" builtinId="50" customBuiltin="1"/>
    <cellStyle name="20% - Énfasis6 2" xfId="405" xr:uid="{BBBEA292-B58A-451A-8FE6-A74FAC0225BB}"/>
    <cellStyle name="20% - Énfasis6 2 2" xfId="792" xr:uid="{F52FEF45-4BCE-4A9A-8CED-3A1F5B819276}"/>
    <cellStyle name="40% - Énfasis1" xfId="99" builtinId="31" customBuiltin="1"/>
    <cellStyle name="40% - Énfasis1 2" xfId="386" xr:uid="{07BCBE1B-A64C-4546-BD8D-7C878C71C3BC}"/>
    <cellStyle name="40% - Énfasis1 2 2" xfId="783" xr:uid="{34095B5E-D558-4345-8444-C6F5057445A6}"/>
    <cellStyle name="40% - Énfasis2" xfId="103" builtinId="35" customBuiltin="1"/>
    <cellStyle name="40% - Énfasis2 2" xfId="390" xr:uid="{4330984F-E5CE-42A6-ABA8-3424A2ACC26E}"/>
    <cellStyle name="40% - Énfasis2 2 2" xfId="785" xr:uid="{D42FF786-52F2-4B56-BD76-AB54ECD54AFA}"/>
    <cellStyle name="40% - Énfasis3" xfId="107" builtinId="39" customBuiltin="1"/>
    <cellStyle name="40% - Énfasis3 2" xfId="394" xr:uid="{22802317-5BBC-47B4-931B-99755A471290}"/>
    <cellStyle name="40% - Énfasis3 2 2" xfId="787" xr:uid="{7D40D66B-D8FB-4576-8E0D-2556DB3B29C2}"/>
    <cellStyle name="40% - Énfasis4" xfId="111" builtinId="43" customBuiltin="1"/>
    <cellStyle name="40% - Énfasis4 2" xfId="398" xr:uid="{C8D402BA-A5C1-4F08-99FC-62BDF460F157}"/>
    <cellStyle name="40% - Énfasis4 2 2" xfId="789" xr:uid="{8BAD154A-8D96-4805-8C5C-575E99B8BDE5}"/>
    <cellStyle name="40% - Énfasis5" xfId="115" builtinId="47" customBuiltin="1"/>
    <cellStyle name="40% - Énfasis5 2" xfId="402" xr:uid="{34DD3D50-B40E-4E31-BC66-CB8005E6F1C6}"/>
    <cellStyle name="40% - Énfasis5 2 2" xfId="791" xr:uid="{CB7DEF33-2FA8-4875-BD5B-9E9D111DE94A}"/>
    <cellStyle name="40% - Énfasis6" xfId="119" builtinId="51" customBuiltin="1"/>
    <cellStyle name="40% - Énfasis6 2" xfId="406" xr:uid="{A6E4C4FC-C602-48C0-B8BC-E7C6EB0CE943}"/>
    <cellStyle name="40% - Énfasis6 2 2" xfId="793" xr:uid="{D662C800-F947-4B69-8F1F-942B23A1E764}"/>
    <cellStyle name="60% - Énfasis1" xfId="100" builtinId="32" customBuiltin="1"/>
    <cellStyle name="60% - Énfasis1 2" xfId="387" xr:uid="{C0B08CC7-E166-4DB2-94C4-64D072AA493F}"/>
    <cellStyle name="60% - Énfasis2" xfId="104" builtinId="36" customBuiltin="1"/>
    <cellStyle name="60% - Énfasis2 2" xfId="391" xr:uid="{C5A2126E-D1A0-4A81-9B8B-DEEF58826398}"/>
    <cellStyle name="60% - Énfasis3" xfId="108" builtinId="40" customBuiltin="1"/>
    <cellStyle name="60% - Énfasis3 2" xfId="395" xr:uid="{8B1724CE-E76B-4226-B5D7-F91A26AFD262}"/>
    <cellStyle name="60% - Énfasis4" xfId="112" builtinId="44" customBuiltin="1"/>
    <cellStyle name="60% - Énfasis4 2" xfId="399" xr:uid="{B805B6A3-316C-42EB-B4FB-FD674A601CE1}"/>
    <cellStyle name="60% - Énfasis5" xfId="116" builtinId="48" customBuiltin="1"/>
    <cellStyle name="60% - Énfasis5 2" xfId="403" xr:uid="{562ACB3D-C2F5-4E20-B122-541AC9AFD159}"/>
    <cellStyle name="60% - Énfasis6" xfId="120" builtinId="52" customBuiltin="1"/>
    <cellStyle name="60% - Énfasis6 2" xfId="407" xr:uid="{BF7FE9F4-99DE-4054-9A57-F7B0B0AD0551}"/>
    <cellStyle name="Bueno" xfId="85" builtinId="26" customBuiltin="1"/>
    <cellStyle name="Bueno 2" xfId="372" xr:uid="{BBF4AE3E-4A06-49F7-B804-B12D64E01E4C}"/>
    <cellStyle name="Cálculo" xfId="90" builtinId="22" customBuiltin="1"/>
    <cellStyle name="Cálculo 2" xfId="377" xr:uid="{035C3BC8-60C2-4648-972A-9817D5F8629A}"/>
    <cellStyle name="Celda de comprobación" xfId="92" builtinId="23" customBuiltin="1"/>
    <cellStyle name="Celda de comprobación 2" xfId="379" xr:uid="{9B391B10-23C5-42EC-B310-7437B3A92297}"/>
    <cellStyle name="Celda vinculada" xfId="91" builtinId="24" customBuiltin="1"/>
    <cellStyle name="Celda vinculada 2" xfId="378" xr:uid="{F018FDD7-C416-499A-AD2C-9D4F46413795}"/>
    <cellStyle name="Encabezado 1" xfId="81" builtinId="16" customBuiltin="1"/>
    <cellStyle name="Encabezado 1 2" xfId="368" xr:uid="{A2B71484-9FA1-4728-B11A-C0B67E4C0894}"/>
    <cellStyle name="Encabezado 4" xfId="84" builtinId="19" customBuiltin="1"/>
    <cellStyle name="Encabezado 4 2" xfId="371" xr:uid="{3194BD67-3552-407B-8217-6372286341FF}"/>
    <cellStyle name="Énfasis1" xfId="97" builtinId="29" customBuiltin="1"/>
    <cellStyle name="Énfasis1 2" xfId="384" xr:uid="{0DF49C41-5533-4F9B-8B41-8BC8FFCA8655}"/>
    <cellStyle name="Énfasis2" xfId="101" builtinId="33" customBuiltin="1"/>
    <cellStyle name="Énfasis2 2" xfId="388" xr:uid="{325690DE-E4A9-4A88-A023-A3C5102109BD}"/>
    <cellStyle name="Énfasis3" xfId="105" builtinId="37" customBuiltin="1"/>
    <cellStyle name="Énfasis3 2" xfId="392" xr:uid="{C93CF909-B912-4705-BCBF-2F887AC6CBAA}"/>
    <cellStyle name="Énfasis4" xfId="109" builtinId="41" customBuiltin="1"/>
    <cellStyle name="Énfasis4 2" xfId="396" xr:uid="{EC422F5C-BFF3-4FF3-8014-7FF7D7253E0F}"/>
    <cellStyle name="Énfasis5" xfId="113" builtinId="45" customBuiltin="1"/>
    <cellStyle name="Énfasis5 2" xfId="400" xr:uid="{B0F5DE5D-7E9E-4176-8D79-919CB6915EE0}"/>
    <cellStyle name="Énfasis6" xfId="117" builtinId="49" customBuiltin="1"/>
    <cellStyle name="Énfasis6 2" xfId="404" xr:uid="{8D018F67-A864-4FEF-B845-E71A91AB5FA6}"/>
    <cellStyle name="Entrada" xfId="88" builtinId="20" customBuiltin="1"/>
    <cellStyle name="Entrada 2" xfId="375" xr:uid="{9A69AEF7-288B-4D51-9687-4A536160D89E}"/>
    <cellStyle name="Incorrecto" xfId="86" builtinId="27" customBuiltin="1"/>
    <cellStyle name="Incorrecto 2" xfId="373" xr:uid="{3F70DB2D-630B-4647-ABF7-1B371B2FDA68}"/>
    <cellStyle name="Millares [0] 2" xfId="53" xr:uid="{FED6039D-7CBF-46D5-807D-BDCE9CF18197}"/>
    <cellStyle name="Millares [0] 2 2" xfId="340" xr:uid="{E3945CF8-9A95-40BB-B803-1186E19B13F7}"/>
    <cellStyle name="Millares [0] 3" xfId="77" xr:uid="{358425A1-D328-4EF2-A805-FBFD1DE548E9}"/>
    <cellStyle name="Millares [0] 3 2" xfId="364" xr:uid="{C7C70E92-3153-4BC0-91C5-5E194469CDF7}"/>
    <cellStyle name="Millares 2" xfId="6" xr:uid="{00000000-0005-0000-0000-000000000000}"/>
    <cellStyle name="Millares 2 2" xfId="10" xr:uid="{00000000-0005-0000-0000-000001000000}"/>
    <cellStyle name="Millares 2 2 2" xfId="37" xr:uid="{00000000-0005-0000-0000-000002000000}"/>
    <cellStyle name="Millares 2 2 2 2" xfId="50" xr:uid="{00000000-0005-0000-0000-000003000000}"/>
    <cellStyle name="Millares 2 2 2 2 2" xfId="76" xr:uid="{A9754F17-D202-47FD-8543-B1D0DE7DC8EE}"/>
    <cellStyle name="Millares 2 2 2 2 2 2" xfId="363" xr:uid="{056E7226-5873-4DBD-94F3-7AA1A155CB01}"/>
    <cellStyle name="Millares 2 2 2 2 3" xfId="337" xr:uid="{96C7AF81-AB26-438E-AC9B-6438EC52B30B}"/>
    <cellStyle name="Millares 2 2 2 3" xfId="63" xr:uid="{C50C6A22-DAA0-46FA-A74E-A9030D39CFD5}"/>
    <cellStyle name="Millares 2 2 2 3 2" xfId="350" xr:uid="{D7456872-D896-47C0-9F08-59A5F1F62069}"/>
    <cellStyle name="Millares 2 2 2 4" xfId="324" xr:uid="{1ABA1FE7-FAF1-49E8-B734-4D8DB1AD1BCF}"/>
    <cellStyle name="Millares 2 2 3" xfId="43" xr:uid="{00000000-0005-0000-0000-000004000000}"/>
    <cellStyle name="Millares 2 2 3 2" xfId="69" xr:uid="{6414DB1B-2DCC-4917-B343-2C4D045DB417}"/>
    <cellStyle name="Millares 2 2 3 2 2" xfId="356" xr:uid="{7D6269C2-3542-4F56-9AF7-46AD52EF6F8C}"/>
    <cellStyle name="Millares 2 2 3 3" xfId="330" xr:uid="{8430CCF3-B709-4518-82B9-9F0617536772}"/>
    <cellStyle name="Millares 2 2 4" xfId="56" xr:uid="{6AC2B3EA-AA57-4447-9277-C18D224CEFDA}"/>
    <cellStyle name="Millares 2 2 4 2" xfId="343" xr:uid="{7FB04B5F-8879-4F71-95E8-1DAAA81C0A3E}"/>
    <cellStyle name="Millares 2 2 5" xfId="297" xr:uid="{BE7C5FD0-2EE8-4A2D-B887-D9610CEB6856}"/>
    <cellStyle name="Millares 2 3" xfId="34" xr:uid="{00000000-0005-0000-0000-000005000000}"/>
    <cellStyle name="Millares 2 3 2" xfId="47" xr:uid="{00000000-0005-0000-0000-000006000000}"/>
    <cellStyle name="Millares 2 3 2 2" xfId="73" xr:uid="{FEC928B0-BD91-48A5-94B2-301A4E2E6A83}"/>
    <cellStyle name="Millares 2 3 2 2 2" xfId="360" xr:uid="{81C6A8E6-CB32-425F-BC5B-310E9D627D9F}"/>
    <cellStyle name="Millares 2 3 2 3" xfId="334" xr:uid="{DFCE870A-A6B6-45C1-9CA7-1FEBA2EAFE12}"/>
    <cellStyle name="Millares 2 3 3" xfId="60" xr:uid="{EFE8FCAC-7E67-4C69-8623-35CE677E2F61}"/>
    <cellStyle name="Millares 2 3 3 2" xfId="347" xr:uid="{2223D43A-A28E-4AE4-B72D-C5F57410C38D}"/>
    <cellStyle name="Millares 2 3 4" xfId="321" xr:uid="{22DC076E-51C2-4816-8BEA-7FB0C6C3C3D0}"/>
    <cellStyle name="Millares 2 4" xfId="40" xr:uid="{00000000-0005-0000-0000-000007000000}"/>
    <cellStyle name="Millares 2 4 2" xfId="66" xr:uid="{1A9E4585-812E-4F72-88C6-0614643184F0}"/>
    <cellStyle name="Millares 2 4 2 2" xfId="353" xr:uid="{BFA0B46D-C606-4432-893B-DF2234DDE897}"/>
    <cellStyle name="Millares 2 4 3" xfId="327" xr:uid="{00EF88D8-7CE0-43CF-98CA-5C4D8FD76EA8}"/>
    <cellStyle name="Millares 2 5" xfId="54" xr:uid="{C1772B29-E7A5-4659-A01B-5A9D4E308EAA}"/>
    <cellStyle name="Millares 2 5 2" xfId="341" xr:uid="{B54A2DC5-A153-4A84-A678-9BF639512D9F}"/>
    <cellStyle name="Millares 2 6" xfId="293" xr:uid="{E7C7BF78-5E9F-403D-BBEF-29CC10309FD6}"/>
    <cellStyle name="Millares 3" xfId="31" xr:uid="{00000000-0005-0000-0000-000008000000}"/>
    <cellStyle name="Millares 3 2" xfId="45" xr:uid="{00000000-0005-0000-0000-000009000000}"/>
    <cellStyle name="Millares 3 2 2" xfId="71" xr:uid="{F5B8F07B-B064-491F-A2A8-C4DF0D22243A}"/>
    <cellStyle name="Millares 3 2 2 2" xfId="358" xr:uid="{2C770BF7-5013-4792-8F0C-DBB7597F0306}"/>
    <cellStyle name="Millares 3 2 3" xfId="332" xr:uid="{91C9E005-BFE1-41B1-AEFF-F530A9794A83}"/>
    <cellStyle name="Millares 3 3" xfId="58" xr:uid="{1F767151-BFAE-45E8-AF7F-8565861B5ABE}"/>
    <cellStyle name="Millares 3 3 2" xfId="345" xr:uid="{2E6E1597-E1A6-49F3-9EBC-CFDE29B83FCC}"/>
    <cellStyle name="Millares 3 4" xfId="318" xr:uid="{BA8272F5-55BB-4741-B7E9-A5D0EA80F12E}"/>
    <cellStyle name="Millares 4" xfId="38" xr:uid="{00000000-0005-0000-0000-00000A000000}"/>
    <cellStyle name="Millares 4 2" xfId="64" xr:uid="{BC2FEEED-0D54-4533-B347-DE4DA1CC9DE3}"/>
    <cellStyle name="Millares 4 2 2" xfId="351" xr:uid="{A79D40E3-458D-48E8-AD39-7B622032C167}"/>
    <cellStyle name="Millares 4 3" xfId="325" xr:uid="{4F08CBAA-29AA-4D56-A98A-39F1055C7EC7}"/>
    <cellStyle name="Moneda [0]" xfId="78" builtinId="7"/>
    <cellStyle name="Moneda [0] 10" xfId="595" xr:uid="{AB787628-2192-4AE9-8E70-7B6A0D99CBED}"/>
    <cellStyle name="Moneda [0] 11" xfId="976" xr:uid="{ACE3BD77-E697-43D4-A9B1-A9EAAE969EF7}"/>
    <cellStyle name="Moneda [0] 2" xfId="9" xr:uid="{00000000-0005-0000-0000-00000C000000}"/>
    <cellStyle name="Moneda [0] 2 2" xfId="125" xr:uid="{2B6B4652-A4A7-4A41-B8C6-134506FE4FA4}"/>
    <cellStyle name="Moneda [0] 2 2 2" xfId="172" xr:uid="{69C44CBA-6881-4DD4-B441-289D56393615}"/>
    <cellStyle name="Moneda [0] 2 2 2 2" xfId="264" xr:uid="{6E8F2C82-999D-4E82-8DB0-E535017C13B4}"/>
    <cellStyle name="Moneda [0] 2 2 2 2 2" xfId="551" xr:uid="{93FEE7FD-2236-4505-B19D-6526BD79DA4B}"/>
    <cellStyle name="Moneda [0] 2 2 2 2 2 2" xfId="935" xr:uid="{1F2E77B8-2D23-4032-983F-572E243D20FF}"/>
    <cellStyle name="Moneda [0] 2 2 2 2 2 3" xfId="1303" xr:uid="{AA95702D-7243-414D-A5E6-3B293CE5ED34}"/>
    <cellStyle name="Moneda [0] 2 2 2 2 3" xfId="738" xr:uid="{35F7FAC8-EEEE-4C28-B914-7F67BF8E72FB}"/>
    <cellStyle name="Moneda [0] 2 2 2 2 4" xfId="1119" xr:uid="{383AFFF4-A9B0-4DE6-98E6-57A98A03EEF0}"/>
    <cellStyle name="Moneda [0] 2 2 2 3" xfId="459" xr:uid="{83BCF26A-96FB-469D-BE8A-DAC5C34AD23F}"/>
    <cellStyle name="Moneda [0] 2 2 2 3 2" xfId="843" xr:uid="{A3E52750-83D8-44F2-A062-09E1B1A3DB59}"/>
    <cellStyle name="Moneda [0] 2 2 2 3 3" xfId="1211" xr:uid="{FC634A2F-3296-4DB7-87FE-88A338CCC2A9}"/>
    <cellStyle name="Moneda [0] 2 2 2 4" xfId="646" xr:uid="{C93C6610-0218-435C-8EF2-972B04804E69}"/>
    <cellStyle name="Moneda [0] 2 2 2 5" xfId="1027" xr:uid="{54DF7195-C012-456C-B67C-12C196D4C7FA}"/>
    <cellStyle name="Moneda [0] 2 2 3" xfId="218" xr:uid="{AD98137B-52EC-4B08-9DA1-C57813235B40}"/>
    <cellStyle name="Moneda [0] 2 2 3 2" xfId="505" xr:uid="{D1535B23-82F7-477C-A930-6305B6156E94}"/>
    <cellStyle name="Moneda [0] 2 2 3 2 2" xfId="889" xr:uid="{EC6F5B66-DFE2-4EF6-B385-C53FF82CD410}"/>
    <cellStyle name="Moneda [0] 2 2 3 2 3" xfId="1257" xr:uid="{4015F94D-EFB1-4B7B-A34E-1EDE5D8A1C65}"/>
    <cellStyle name="Moneda [0] 2 2 3 3" xfId="692" xr:uid="{E3E8DF10-10E1-4604-B36B-117370135B81}"/>
    <cellStyle name="Moneda [0] 2 2 3 4" xfId="1073" xr:uid="{7B79912B-28A5-4C80-B0DB-E5410CB292AA}"/>
    <cellStyle name="Moneda [0] 2 2 4" xfId="412" xr:uid="{383CE0DB-1F0E-47A3-B383-CC52FA019AB3}"/>
    <cellStyle name="Moneda [0] 2 2 4 2" xfId="797" xr:uid="{8BBCE4A6-5FC3-4133-B9D6-8D40B46C828D}"/>
    <cellStyle name="Moneda [0] 2 2 4 3" xfId="1165" xr:uid="{120B2BEB-51A4-4360-B499-FAFE39721DA0}"/>
    <cellStyle name="Moneda [0] 2 2 5" xfId="600" xr:uid="{2CCA16C2-F058-4399-B205-65FE35945DF5}"/>
    <cellStyle name="Moneda [0] 2 2 6" xfId="981" xr:uid="{B45D6C20-96FA-4D67-A07C-E260C05304DE}"/>
    <cellStyle name="Moneda [0] 2 3" xfId="147" xr:uid="{AD72BE61-811A-48D5-BE8F-070201980DD3}"/>
    <cellStyle name="Moneda [0] 2 3 2" xfId="239" xr:uid="{8DBD6A1A-091A-4A7D-B6DE-3BEC0256A641}"/>
    <cellStyle name="Moneda [0] 2 3 2 2" xfId="526" xr:uid="{D50939AE-DFDE-46F0-AD73-32831DFE446F}"/>
    <cellStyle name="Moneda [0] 2 3 2 2 2" xfId="910" xr:uid="{2503EABB-667A-47B6-A0FA-2292C1DCC500}"/>
    <cellStyle name="Moneda [0] 2 3 2 2 3" xfId="1278" xr:uid="{F848A9A8-D29D-4F32-9C7A-5F54E697EEF1}"/>
    <cellStyle name="Moneda [0] 2 3 2 3" xfId="713" xr:uid="{35FF5F79-ED09-45AE-BB14-4B134DB72034}"/>
    <cellStyle name="Moneda [0] 2 3 2 4" xfId="1094" xr:uid="{669E54B9-2ADC-48AD-940B-B91823CAEEF0}"/>
    <cellStyle name="Moneda [0] 2 3 3" xfId="434" xr:uid="{F5D775B7-1A8A-46E7-B078-F93E5F738327}"/>
    <cellStyle name="Moneda [0] 2 3 3 2" xfId="818" xr:uid="{A775A683-C01E-4B5F-AF6F-065D706ACB83}"/>
    <cellStyle name="Moneda [0] 2 3 3 3" xfId="1186" xr:uid="{D3A36B43-14B5-4B26-B3E4-8211F245BC5B}"/>
    <cellStyle name="Moneda [0] 2 3 4" xfId="621" xr:uid="{3A298BA7-AC38-4ABD-9831-94287B2853C0}"/>
    <cellStyle name="Moneda [0] 2 3 5" xfId="1002" xr:uid="{13A2C94F-3B25-4E0F-99DD-02B189CA2FC2}"/>
    <cellStyle name="Moneda [0] 2 4" xfId="193" xr:uid="{1F2AFB9A-B439-4DD2-B04B-30F7735AF4D6}"/>
    <cellStyle name="Moneda [0] 2 4 2" xfId="480" xr:uid="{87606BFB-087B-4AE3-8307-7773DEF69F58}"/>
    <cellStyle name="Moneda [0] 2 4 2 2" xfId="864" xr:uid="{A9C6C86F-8517-478E-95FC-78F172030941}"/>
    <cellStyle name="Moneda [0] 2 4 2 3" xfId="1232" xr:uid="{26861101-3D17-4BD8-A559-F9E40B94B464}"/>
    <cellStyle name="Moneda [0] 2 4 3" xfId="667" xr:uid="{D5F028F0-4F42-4C88-A71E-D35D5557BCCE}"/>
    <cellStyle name="Moneda [0] 2 4 4" xfId="1048" xr:uid="{0E1B635C-2757-4626-B0C4-58BFF160E3A5}"/>
    <cellStyle name="Moneda [0] 2 5" xfId="296" xr:uid="{1268325A-B257-4E9E-8C8D-BB0E90F3308D}"/>
    <cellStyle name="Moneda [0] 2 5 2" xfId="759" xr:uid="{0A659FCF-818B-41AB-AC62-BCA3C58F8662}"/>
    <cellStyle name="Moneda [0] 2 5 3" xfId="1140" xr:uid="{127FE43B-4BC7-4277-991C-AC028B59DE06}"/>
    <cellStyle name="Moneda [0] 2 6" xfId="575" xr:uid="{53166598-EF8E-4E6C-8211-3126DF342335}"/>
    <cellStyle name="Moneda [0] 2 7" xfId="956" xr:uid="{6EC97D2A-84B5-4FBC-91BE-BA845CF81810}"/>
    <cellStyle name="Moneda [0] 3" xfId="36" xr:uid="{00000000-0005-0000-0000-00000D000000}"/>
    <cellStyle name="Moneda [0] 3 2" xfId="49" xr:uid="{00000000-0005-0000-0000-00000E000000}"/>
    <cellStyle name="Moneda [0] 3 2 2" xfId="75" xr:uid="{881859EB-6B1C-4DBD-A415-BB8E7BC54E07}"/>
    <cellStyle name="Moneda [0] 3 2 2 2" xfId="362" xr:uid="{BAAD2A63-E2D1-497E-842E-706F60767945}"/>
    <cellStyle name="Moneda [0] 3 2 3" xfId="336" xr:uid="{0527AF6A-3DBF-441A-8BCD-8F49696B4529}"/>
    <cellStyle name="Moneda [0] 3 3" xfId="62" xr:uid="{2FE016AA-4094-41E8-A4EB-817F95875B82}"/>
    <cellStyle name="Moneda [0] 3 3 2" xfId="349" xr:uid="{77EAFF74-1C01-4AF8-B3F6-B545DE078BEB}"/>
    <cellStyle name="Moneda [0] 3 4" xfId="323" xr:uid="{0AB13F6D-BD7A-4830-9798-F52FC6D11099}"/>
    <cellStyle name="Moneda [0] 4" xfId="42" xr:uid="{00000000-0005-0000-0000-00000F000000}"/>
    <cellStyle name="Moneda [0] 4 2" xfId="68" xr:uid="{DD2EFD11-AE80-4EC5-98BA-C5B5B81298AA}"/>
    <cellStyle name="Moneda [0] 4 2 2" xfId="355" xr:uid="{8F5CAAF3-43AD-41D0-B624-740B3F15046C}"/>
    <cellStyle name="Moneda [0] 4 3" xfId="329" xr:uid="{86BF10D7-B967-4AE3-BD4B-0E65C7B66F2C}"/>
    <cellStyle name="Moneda [0] 5" xfId="79" xr:uid="{0A7BA0E7-7984-4D46-A4C3-A68FA6EF4638}"/>
    <cellStyle name="Moneda [0] 5 2" xfId="145" xr:uid="{B866ECE5-A7AE-429D-B6A4-8CB73041F94E}"/>
    <cellStyle name="Moneda [0] 5 2 2" xfId="191" xr:uid="{F01BF54F-F713-414E-A8F0-517C2A32E33E}"/>
    <cellStyle name="Moneda [0] 5 2 2 2" xfId="283" xr:uid="{1ECCB6E3-D376-4B32-B42A-35DCC7391EE1}"/>
    <cellStyle name="Moneda [0] 5 2 2 2 2" xfId="570" xr:uid="{6B35D836-0DA8-4DEF-A1EE-13B8018467DA}"/>
    <cellStyle name="Moneda [0] 5 2 2 2 2 2" xfId="954" xr:uid="{B22A5EB4-BF43-4026-A52E-AC154420F092}"/>
    <cellStyle name="Moneda [0] 5 2 2 2 2 3" xfId="1322" xr:uid="{CD45227E-91DE-4C21-9EFB-5970E844CF9D}"/>
    <cellStyle name="Moneda [0] 5 2 2 2 3" xfId="757" xr:uid="{192ECFD5-7646-4688-9AD3-B8C5CBB6E97D}"/>
    <cellStyle name="Moneda [0] 5 2 2 2 4" xfId="1138" xr:uid="{FC36FC34-CD85-4FEA-9B1E-16D9A4B6BD64}"/>
    <cellStyle name="Moneda [0] 5 2 2 3" xfId="478" xr:uid="{E0A0D538-B8B6-47B3-A328-C0B186F490C3}"/>
    <cellStyle name="Moneda [0] 5 2 2 3 2" xfId="862" xr:uid="{10D7B6C0-2AE1-4B0A-87F4-4D6221F91019}"/>
    <cellStyle name="Moneda [0] 5 2 2 3 3" xfId="1230" xr:uid="{7AEDC631-4156-4BF0-8DB9-A3393B804163}"/>
    <cellStyle name="Moneda [0] 5 2 2 4" xfId="665" xr:uid="{0882E132-3CD1-404C-8E2B-578DA99C42C0}"/>
    <cellStyle name="Moneda [0] 5 2 2 5" xfId="1046" xr:uid="{4D3ADB4E-EB19-4F6D-96A4-48C328D90EF0}"/>
    <cellStyle name="Moneda [0] 5 2 3" xfId="237" xr:uid="{4FADD063-9AAE-40D6-8657-CDB99293D065}"/>
    <cellStyle name="Moneda [0] 5 2 3 2" xfId="524" xr:uid="{D77213E6-1BC1-48E0-9A0D-164CAA7F133B}"/>
    <cellStyle name="Moneda [0] 5 2 3 2 2" xfId="908" xr:uid="{BD90EE5D-FDB9-4981-8E6F-209A5EDB8A9C}"/>
    <cellStyle name="Moneda [0] 5 2 3 2 3" xfId="1276" xr:uid="{803C8A41-8AE3-48E7-ABB1-F4E2B0CB4759}"/>
    <cellStyle name="Moneda [0] 5 2 3 3" xfId="711" xr:uid="{B83DF8F9-A857-4A64-BB77-D3F43ACDB23D}"/>
    <cellStyle name="Moneda [0] 5 2 3 4" xfId="1092" xr:uid="{E3872341-9D76-4729-87F4-30A1D4D02D6A}"/>
    <cellStyle name="Moneda [0] 5 2 4" xfId="432" xr:uid="{38332025-B5FD-42C7-A1B6-D3EF07213D88}"/>
    <cellStyle name="Moneda [0] 5 2 4 2" xfId="816" xr:uid="{49130E7D-839D-4711-95F4-742ACF31EDF7}"/>
    <cellStyle name="Moneda [0] 5 2 4 3" xfId="1184" xr:uid="{ADF8BF8D-C52A-44B0-B6D1-3BF2774603AC}"/>
    <cellStyle name="Moneda [0] 5 2 5" xfId="619" xr:uid="{417A7793-C63D-4979-8EF6-54D0F7754645}"/>
    <cellStyle name="Moneda [0] 5 2 6" xfId="1000" xr:uid="{A272CA7C-48A6-497A-8DE5-C90B404572BD}"/>
    <cellStyle name="Moneda [0] 5 3" xfId="168" xr:uid="{6B93318D-7ED7-48B3-995C-643C5446116A}"/>
    <cellStyle name="Moneda [0] 5 3 2" xfId="260" xr:uid="{5ED50CC0-8A37-4655-89E5-327CFEE48153}"/>
    <cellStyle name="Moneda [0] 5 3 2 2" xfId="547" xr:uid="{F9C1E78C-8F4F-43BE-9AE9-9911952851E9}"/>
    <cellStyle name="Moneda [0] 5 3 2 2 2" xfId="931" xr:uid="{B4E05CAF-C14F-4C80-B414-629AEF163490}"/>
    <cellStyle name="Moneda [0] 5 3 2 2 3" xfId="1299" xr:uid="{D3AA6BF6-3C2F-4BCB-AC25-46BAC5723621}"/>
    <cellStyle name="Moneda [0] 5 3 2 3" xfId="734" xr:uid="{21059409-B8B2-4DD4-BFC1-D19666B43CBE}"/>
    <cellStyle name="Moneda [0] 5 3 2 4" xfId="1115" xr:uid="{020621DF-0490-40B1-9E14-9711C26E6D68}"/>
    <cellStyle name="Moneda [0] 5 3 3" xfId="455" xr:uid="{526F9C6A-5FDE-431B-AAC8-B062BD296392}"/>
    <cellStyle name="Moneda [0] 5 3 3 2" xfId="839" xr:uid="{D4619E0D-167A-4103-B612-1DD38F7E7389}"/>
    <cellStyle name="Moneda [0] 5 3 3 3" xfId="1207" xr:uid="{7233B1BA-3ED7-486E-AFB9-451FC430A62F}"/>
    <cellStyle name="Moneda [0] 5 3 4" xfId="642" xr:uid="{84ACB18A-AC52-4664-ADC1-273BC505493B}"/>
    <cellStyle name="Moneda [0] 5 3 5" xfId="1023" xr:uid="{91C9E6D7-7CA8-41CC-8923-688E2A74D62B}"/>
    <cellStyle name="Moneda [0] 5 4" xfId="214" xr:uid="{79AA438A-4480-4C48-A678-AB21DD327D15}"/>
    <cellStyle name="Moneda [0] 5 4 2" xfId="501" xr:uid="{7B51144C-316B-43C2-935A-0063012E0184}"/>
    <cellStyle name="Moneda [0] 5 4 2 2" xfId="885" xr:uid="{2F8412F3-FF53-45DF-9BED-8F9251B96DD5}"/>
    <cellStyle name="Moneda [0] 5 4 2 3" xfId="1253" xr:uid="{84B008BA-8045-4CD5-B25E-DCB962E46AA0}"/>
    <cellStyle name="Moneda [0] 5 4 3" xfId="688" xr:uid="{9129590C-6C0B-4120-9CAB-A6DB81F21AF7}"/>
    <cellStyle name="Moneda [0] 5 4 4" xfId="1069" xr:uid="{EEB47FEC-FE72-4C45-B76F-7ECB2E817A11}"/>
    <cellStyle name="Moneda [0] 5 5" xfId="366" xr:uid="{CB98A334-6D8B-4162-B941-695B5B5934C0}"/>
    <cellStyle name="Moneda [0] 5 5 2" xfId="780" xr:uid="{337349FC-751C-42A5-808B-9F8BFA1498E2}"/>
    <cellStyle name="Moneda [0] 5 5 3" xfId="1161" xr:uid="{A4A58229-A259-40B9-B3AC-0F2325E134D5}"/>
    <cellStyle name="Moneda [0] 5 6" xfId="596" xr:uid="{0BC03A7A-B3F9-4831-A013-492EC2B0CAF4}"/>
    <cellStyle name="Moneda [0] 5 7" xfId="977" xr:uid="{4D737A39-CD08-41B0-836C-D7E67107332C}"/>
    <cellStyle name="Moneda [0] 6" xfId="144" xr:uid="{72E75AF8-8871-45DB-B4FB-3AB70F2E30B5}"/>
    <cellStyle name="Moneda [0] 6 2" xfId="190" xr:uid="{47C88267-95E9-4C3D-A5E7-1FAE0F641590}"/>
    <cellStyle name="Moneda [0] 6 2 2" xfId="282" xr:uid="{8BAEF75B-28A7-47FA-8B2E-7881085E770D}"/>
    <cellStyle name="Moneda [0] 6 2 2 2" xfId="569" xr:uid="{6FE0F7AF-A80D-456D-B250-91EB56FB42E0}"/>
    <cellStyle name="Moneda [0] 6 2 2 2 2" xfId="953" xr:uid="{EB825890-51D7-4319-B3D7-A64E307CCF24}"/>
    <cellStyle name="Moneda [0] 6 2 2 2 3" xfId="1321" xr:uid="{E9E443CF-22EE-4C28-A495-D06BD4831A02}"/>
    <cellStyle name="Moneda [0] 6 2 2 3" xfId="756" xr:uid="{759A5789-E52A-4074-BD41-07C423678AF7}"/>
    <cellStyle name="Moneda [0] 6 2 2 4" xfId="1137" xr:uid="{2DA3DC32-F236-43FB-BBF2-6593F4774412}"/>
    <cellStyle name="Moneda [0] 6 2 3" xfId="477" xr:uid="{04C4EDFD-D49C-4F26-9739-C6C0544C96B7}"/>
    <cellStyle name="Moneda [0] 6 2 3 2" xfId="861" xr:uid="{95EBA581-E14A-4D2E-8D6F-FB1DFC89692A}"/>
    <cellStyle name="Moneda [0] 6 2 3 3" xfId="1229" xr:uid="{F5DAD426-6CE2-44B2-9DA7-B608145A15BD}"/>
    <cellStyle name="Moneda [0] 6 2 4" xfId="664" xr:uid="{EB1D60B4-0408-45A1-BBAA-F28D4923A6CC}"/>
    <cellStyle name="Moneda [0] 6 2 5" xfId="1045" xr:uid="{8FA4DF8C-37E0-4589-A874-E8538ADBD184}"/>
    <cellStyle name="Moneda [0] 6 3" xfId="236" xr:uid="{36DE1CAF-59BB-4286-8BD2-9E31A8F23FA2}"/>
    <cellStyle name="Moneda [0] 6 3 2" xfId="523" xr:uid="{F9FF4D50-861D-4528-8CCA-D5E0F2624F95}"/>
    <cellStyle name="Moneda [0] 6 3 2 2" xfId="907" xr:uid="{F70FEF8F-7FE3-42E4-B33D-31B3FC7C4ECB}"/>
    <cellStyle name="Moneda [0] 6 3 2 3" xfId="1275" xr:uid="{3DDB3791-BE6C-47FC-B4AD-F4E7430CE5C7}"/>
    <cellStyle name="Moneda [0] 6 3 3" xfId="710" xr:uid="{E9311920-A747-4D36-B850-3B6D6AB20A84}"/>
    <cellStyle name="Moneda [0] 6 3 4" xfId="1091" xr:uid="{91A589AF-F287-4215-AA66-F4B38B33AC1B}"/>
    <cellStyle name="Moneda [0] 6 4" xfId="431" xr:uid="{24191A39-C675-4530-B6D2-202DB074BC9A}"/>
    <cellStyle name="Moneda [0] 6 4 2" xfId="815" xr:uid="{BC84613B-6153-4B58-8438-4D80E62643BB}"/>
    <cellStyle name="Moneda [0] 6 4 3" xfId="1183" xr:uid="{4B61C6FD-5E92-4742-892C-1547E2BC04CC}"/>
    <cellStyle name="Moneda [0] 6 5" xfId="618" xr:uid="{498A3249-2ADE-47A7-9671-BF0EB7E83363}"/>
    <cellStyle name="Moneda [0] 6 6" xfId="999" xr:uid="{3FBF8E30-1343-4E7F-BBAB-D458635F0331}"/>
    <cellStyle name="Moneda [0] 7" xfId="167" xr:uid="{D6838F95-5E59-49F2-A7B6-2102D8C0DACD}"/>
    <cellStyle name="Moneda [0] 7 2" xfId="259" xr:uid="{6DAF4499-F852-4B6B-8FF4-D2927A00C8FF}"/>
    <cellStyle name="Moneda [0] 7 2 2" xfId="546" xr:uid="{41681401-BB47-42DD-A8A5-01EDB3E583E5}"/>
    <cellStyle name="Moneda [0] 7 2 2 2" xfId="930" xr:uid="{62C2FA65-8E1B-4067-BDD6-22B92D967C54}"/>
    <cellStyle name="Moneda [0] 7 2 2 3" xfId="1298" xr:uid="{FFB8CD16-2D70-492E-B09B-BF1CB4DE1ED5}"/>
    <cellStyle name="Moneda [0] 7 2 3" xfId="733" xr:uid="{721A2A4F-3B80-4E49-B26C-CF01529AE308}"/>
    <cellStyle name="Moneda [0] 7 2 4" xfId="1114" xr:uid="{0465AA6E-F120-492B-88CA-013B4761D96D}"/>
    <cellStyle name="Moneda [0] 7 3" xfId="454" xr:uid="{2F86B6AA-20D2-4B18-8631-2263F4628F54}"/>
    <cellStyle name="Moneda [0] 7 3 2" xfId="838" xr:uid="{953136F0-9B56-403B-A100-9544D515D92E}"/>
    <cellStyle name="Moneda [0] 7 3 3" xfId="1206" xr:uid="{F26627BE-C684-4B28-9513-98BD8980A7EE}"/>
    <cellStyle name="Moneda [0] 7 4" xfId="641" xr:uid="{612C279D-3B5F-4351-A798-A37555C3F1D5}"/>
    <cellStyle name="Moneda [0] 7 5" xfId="1022" xr:uid="{81444AF7-0254-41FF-8070-A1F285DEE9F9}"/>
    <cellStyle name="Moneda [0] 8" xfId="213" xr:uid="{3695144D-A5B8-4A6F-8922-B30E2B5C0DD8}"/>
    <cellStyle name="Moneda [0] 8 2" xfId="500" xr:uid="{A2CDB927-5DF5-4673-B324-621F3E2F7D21}"/>
    <cellStyle name="Moneda [0] 8 2 2" xfId="884" xr:uid="{BD1FE666-4E5F-46F4-80EA-22BF59F6243C}"/>
    <cellStyle name="Moneda [0] 8 2 3" xfId="1252" xr:uid="{10831EE1-94A0-4EFA-88EB-A050F0078777}"/>
    <cellStyle name="Moneda [0] 8 3" xfId="687" xr:uid="{BE183FE5-4A5F-449B-9116-D5376CF4E3BD}"/>
    <cellStyle name="Moneda [0] 8 4" xfId="1068" xr:uid="{00805F6A-0C3B-4AE5-A62A-FA396426EBA1}"/>
    <cellStyle name="Moneda [0] 9" xfId="365" xr:uid="{7E421082-C1B0-4822-8225-C3F16B8B304C}"/>
    <cellStyle name="Moneda [0] 9 2" xfId="779" xr:uid="{D287CF1C-180B-450D-87CA-CAB2A33E2C24}"/>
    <cellStyle name="Moneda [0] 9 3" xfId="1160" xr:uid="{7A064263-BDBE-49C7-A83D-89E0621FBB71}"/>
    <cellStyle name="Moneda 10" xfId="18" xr:uid="{00000000-0005-0000-0000-000010000000}"/>
    <cellStyle name="Moneda 10 2" xfId="143" xr:uid="{876BBD17-83A7-4958-8C1D-CF57EB3991CE}"/>
    <cellStyle name="Moneda 10 2 2" xfId="189" xr:uid="{27C4407D-28D8-4228-BBFA-1080868F2D7F}"/>
    <cellStyle name="Moneda 10 2 2 2" xfId="281" xr:uid="{0ED2B8AB-53CA-4F46-AFC7-F8069F9A91BE}"/>
    <cellStyle name="Moneda 10 2 2 2 2" xfId="568" xr:uid="{7D10AC7C-EDA7-4AD8-85D0-FBB7C10FC683}"/>
    <cellStyle name="Moneda 10 2 2 2 2 2" xfId="952" xr:uid="{000D5218-9971-4B24-AC21-12F698049E8D}"/>
    <cellStyle name="Moneda 10 2 2 2 2 3" xfId="1320" xr:uid="{419EA230-3506-4557-8D6D-B74A62BEF344}"/>
    <cellStyle name="Moneda 10 2 2 2 3" xfId="755" xr:uid="{E5D6ACD1-6D7C-4CF2-A8AC-769232797035}"/>
    <cellStyle name="Moneda 10 2 2 2 4" xfId="1136" xr:uid="{83F360AC-A0B4-4136-ACA9-01A6108D99F3}"/>
    <cellStyle name="Moneda 10 2 2 3" xfId="476" xr:uid="{265B2114-7078-420D-96A0-34572435AA51}"/>
    <cellStyle name="Moneda 10 2 2 3 2" xfId="860" xr:uid="{2368036D-F483-4C0E-B843-0DD5C8EEBA87}"/>
    <cellStyle name="Moneda 10 2 2 3 3" xfId="1228" xr:uid="{9B3EA6E5-7990-41C1-8D46-74C36DCA19B2}"/>
    <cellStyle name="Moneda 10 2 2 4" xfId="663" xr:uid="{AF11AFF6-D26C-408E-8452-C25D7F75E4DB}"/>
    <cellStyle name="Moneda 10 2 2 5" xfId="1044" xr:uid="{49D28760-DAB7-429C-9A89-2F308080722D}"/>
    <cellStyle name="Moneda 10 2 3" xfId="235" xr:uid="{8AA68050-2E4A-40D3-8558-D4D79D99254C}"/>
    <cellStyle name="Moneda 10 2 3 2" xfId="522" xr:uid="{5FF5CDA4-81CF-4CFB-83F1-951351F38DDA}"/>
    <cellStyle name="Moneda 10 2 3 2 2" xfId="906" xr:uid="{C708748E-0953-4B70-83EC-9EB83C8D2437}"/>
    <cellStyle name="Moneda 10 2 3 2 3" xfId="1274" xr:uid="{6D126AEF-2252-4D87-A42F-7848BE6E1DE3}"/>
    <cellStyle name="Moneda 10 2 3 3" xfId="709" xr:uid="{4616AC68-C9FD-4BF9-9471-E6103F0717E3}"/>
    <cellStyle name="Moneda 10 2 3 4" xfId="1090" xr:uid="{5D23CE43-6B95-4961-833C-2F11AD539C22}"/>
    <cellStyle name="Moneda 10 2 4" xfId="430" xr:uid="{FC64E8A4-95E1-42B9-B7EF-DA586FBCD0A2}"/>
    <cellStyle name="Moneda 10 2 4 2" xfId="814" xr:uid="{3B8ABB6B-68C9-4B93-B7DA-95EC27FB06A1}"/>
    <cellStyle name="Moneda 10 2 4 3" xfId="1182" xr:uid="{598C3052-CB6C-43F6-A4AB-0CE486C5CF2E}"/>
    <cellStyle name="Moneda 10 2 5" xfId="617" xr:uid="{407AA398-F03F-481E-A492-FEC91AE90904}"/>
    <cellStyle name="Moneda 10 2 6" xfId="998" xr:uid="{F2BEE677-A3C5-444F-99D6-04B39C88A1FC}"/>
    <cellStyle name="Moneda 10 3" xfId="155" xr:uid="{D29A63D5-7E0D-4468-9773-3F1D2E035D78}"/>
    <cellStyle name="Moneda 10 3 2" xfId="247" xr:uid="{85E8D40D-E881-444E-AC0C-E2FE13AF6CD2}"/>
    <cellStyle name="Moneda 10 3 2 2" xfId="534" xr:uid="{C115CAEF-B29D-4D53-B7FC-CD6E79A2EFAB}"/>
    <cellStyle name="Moneda 10 3 2 2 2" xfId="918" xr:uid="{2A8A5BBF-568A-4A85-A8AB-CA9F394FB931}"/>
    <cellStyle name="Moneda 10 3 2 2 3" xfId="1286" xr:uid="{10560E07-88B2-4549-84B9-94B572DF97A1}"/>
    <cellStyle name="Moneda 10 3 2 3" xfId="721" xr:uid="{08C43D68-8C70-41C1-9D20-51D993141C03}"/>
    <cellStyle name="Moneda 10 3 2 4" xfId="1102" xr:uid="{872AE733-D86C-4500-8407-39D27D4B69C8}"/>
    <cellStyle name="Moneda 10 3 3" xfId="442" xr:uid="{CE0B1242-442B-40A6-B9A1-876466889297}"/>
    <cellStyle name="Moneda 10 3 3 2" xfId="826" xr:uid="{20A1724D-ED62-40D1-8761-653CF8C9AD85}"/>
    <cellStyle name="Moneda 10 3 3 3" xfId="1194" xr:uid="{0C1445CF-AC9C-4883-9125-2D620F793E7E}"/>
    <cellStyle name="Moneda 10 3 4" xfId="629" xr:uid="{62F30918-4C80-4229-B477-603B332E9B81}"/>
    <cellStyle name="Moneda 10 3 5" xfId="1010" xr:uid="{2D5ACBFC-E657-4C6C-96F2-5A914612E7B1}"/>
    <cellStyle name="Moneda 10 4" xfId="201" xr:uid="{581915ED-6C8E-416E-8430-9B4FB000E477}"/>
    <cellStyle name="Moneda 10 4 2" xfId="488" xr:uid="{8310C1EB-6764-404D-BE98-012E821D0499}"/>
    <cellStyle name="Moneda 10 4 2 2" xfId="872" xr:uid="{5AD50347-DDE6-4A57-8F4A-2F0576502EB1}"/>
    <cellStyle name="Moneda 10 4 2 3" xfId="1240" xr:uid="{0E37587F-1C77-486F-9F66-402E329B76D2}"/>
    <cellStyle name="Moneda 10 4 3" xfId="675" xr:uid="{13584D68-DCD0-4967-8B32-488BCEF9890C}"/>
    <cellStyle name="Moneda 10 4 4" xfId="1056" xr:uid="{7BDDB196-2C16-43E2-B077-26B33A3396CA}"/>
    <cellStyle name="Moneda 10 5" xfId="305" xr:uid="{406CED47-251A-48C9-9C60-AF6D22865787}"/>
    <cellStyle name="Moneda 10 5 2" xfId="767" xr:uid="{94FFE513-0DEB-4312-A252-B748DEA3629E}"/>
    <cellStyle name="Moneda 10 5 3" xfId="1148" xr:uid="{4155127F-59D3-4194-934A-AFE144C6420B}"/>
    <cellStyle name="Moneda 10 6" xfId="583" xr:uid="{2C826859-B06D-454C-B25E-0430B036AC54}"/>
    <cellStyle name="Moneda 10 7" xfId="964" xr:uid="{3DB57B77-1352-4D59-8582-3A486C699647}"/>
    <cellStyle name="Moneda 11" xfId="19" xr:uid="{00000000-0005-0000-0000-000011000000}"/>
    <cellStyle name="Moneda 11 2" xfId="136" xr:uid="{F5520B34-E627-4D16-A56D-4FCD4FF3A19D}"/>
    <cellStyle name="Moneda 11 2 2" xfId="183" xr:uid="{45B81840-673A-4F3E-9825-40B846C1D766}"/>
    <cellStyle name="Moneda 11 2 2 2" xfId="275" xr:uid="{8E7951B9-F16D-41F4-8A55-E5E0E0C648A7}"/>
    <cellStyle name="Moneda 11 2 2 2 2" xfId="562" xr:uid="{78640560-41D3-4B04-9A1B-6BAD22A39231}"/>
    <cellStyle name="Moneda 11 2 2 2 2 2" xfId="946" xr:uid="{31B97EC6-E0D2-4E53-9E42-C8AA471C3FF2}"/>
    <cellStyle name="Moneda 11 2 2 2 2 3" xfId="1314" xr:uid="{3C2B14D9-FDAC-42A7-9ECE-E3BF87987CC0}"/>
    <cellStyle name="Moneda 11 2 2 2 3" xfId="749" xr:uid="{CB068358-138F-4621-917C-AA58CF35F500}"/>
    <cellStyle name="Moneda 11 2 2 2 4" xfId="1130" xr:uid="{9F0820E9-9EFC-4E92-B069-8DBAD74DAD11}"/>
    <cellStyle name="Moneda 11 2 2 3" xfId="470" xr:uid="{9E21F37F-12F8-4F1E-BDB1-68431D3BF2DA}"/>
    <cellStyle name="Moneda 11 2 2 3 2" xfId="854" xr:uid="{C8C46AAA-E41F-4797-92D1-E8FF11FDB0D6}"/>
    <cellStyle name="Moneda 11 2 2 3 3" xfId="1222" xr:uid="{F44D2FC0-2286-4ACE-95D1-5C8615DCEFE3}"/>
    <cellStyle name="Moneda 11 2 2 4" xfId="657" xr:uid="{FDBD23A0-FB29-4223-8D9C-F8B46B211F3F}"/>
    <cellStyle name="Moneda 11 2 2 5" xfId="1038" xr:uid="{917F9F8B-7EAF-4268-9FFC-0D3A80C14D5B}"/>
    <cellStyle name="Moneda 11 2 3" xfId="229" xr:uid="{59135FF1-193E-4F0F-97B4-D5D657E692EB}"/>
    <cellStyle name="Moneda 11 2 3 2" xfId="516" xr:uid="{EF43C0A2-075A-491E-B2F6-F3E360EE823C}"/>
    <cellStyle name="Moneda 11 2 3 2 2" xfId="900" xr:uid="{D4526D7D-1347-443D-A80D-F8CA3A68EA31}"/>
    <cellStyle name="Moneda 11 2 3 2 3" xfId="1268" xr:uid="{5A81AEC1-710D-4378-918D-85092EA2D54E}"/>
    <cellStyle name="Moneda 11 2 3 3" xfId="703" xr:uid="{173A2762-7E7B-4FD9-9F9A-D8E3A7E1958A}"/>
    <cellStyle name="Moneda 11 2 3 4" xfId="1084" xr:uid="{06DC4A29-782C-4F2F-85C8-8244EDC9E0F6}"/>
    <cellStyle name="Moneda 11 2 4" xfId="423" xr:uid="{C4980BE4-2726-44DE-9BE6-9179F4875E32}"/>
    <cellStyle name="Moneda 11 2 4 2" xfId="808" xr:uid="{E19C13D8-8F09-45E9-9F57-1EDFA1DD43D3}"/>
    <cellStyle name="Moneda 11 2 4 3" xfId="1176" xr:uid="{590DD672-3BC4-47DF-A242-7000084F3BE1}"/>
    <cellStyle name="Moneda 11 2 5" xfId="611" xr:uid="{CC8627FC-4883-480E-9113-8301174C1878}"/>
    <cellStyle name="Moneda 11 2 6" xfId="992" xr:uid="{53039DCA-8459-434B-903F-C265CAA44E05}"/>
    <cellStyle name="Moneda 11 3" xfId="156" xr:uid="{A4AC742E-191F-45D9-A82A-84D89A023C09}"/>
    <cellStyle name="Moneda 11 3 2" xfId="248" xr:uid="{776CCDE7-D5B6-462C-A82F-6DA4F8DC4CFD}"/>
    <cellStyle name="Moneda 11 3 2 2" xfId="535" xr:uid="{BB39EA1D-BE1B-4D6C-9F95-F888AC245719}"/>
    <cellStyle name="Moneda 11 3 2 2 2" xfId="919" xr:uid="{E8693616-FCF3-4DC5-B58C-0250D75F0669}"/>
    <cellStyle name="Moneda 11 3 2 2 3" xfId="1287" xr:uid="{01F50725-3F57-4684-955F-5B840D5A8D5E}"/>
    <cellStyle name="Moneda 11 3 2 3" xfId="722" xr:uid="{ED6390EF-CBCB-4B90-B0D5-BA2AF1A5F9B6}"/>
    <cellStyle name="Moneda 11 3 2 4" xfId="1103" xr:uid="{868ED8F5-0260-4E13-B4C3-945CFDADB1F0}"/>
    <cellStyle name="Moneda 11 3 3" xfId="443" xr:uid="{6706D2A5-F736-4820-82EE-873B9F1ADCEE}"/>
    <cellStyle name="Moneda 11 3 3 2" xfId="827" xr:uid="{2FDB6E29-C3E6-4872-9092-F5A9511F9BC5}"/>
    <cellStyle name="Moneda 11 3 3 3" xfId="1195" xr:uid="{0739DEE8-2B84-4988-BBEE-A4B4F0DDF164}"/>
    <cellStyle name="Moneda 11 3 4" xfId="630" xr:uid="{DD0B5F1A-EEB9-4F7A-A444-A95F07CAAFE1}"/>
    <cellStyle name="Moneda 11 3 5" xfId="1011" xr:uid="{45AC8E78-BD0B-41E6-9C59-81E8F00F5100}"/>
    <cellStyle name="Moneda 11 4" xfId="202" xr:uid="{AF03E779-24CF-4305-B1B2-AD3FC9FB69C2}"/>
    <cellStyle name="Moneda 11 4 2" xfId="489" xr:uid="{CC69AA85-8056-4732-BD74-0B982B2AF066}"/>
    <cellStyle name="Moneda 11 4 2 2" xfId="873" xr:uid="{6CE1E221-2731-4ADA-8973-BB3FF014FB77}"/>
    <cellStyle name="Moneda 11 4 2 3" xfId="1241" xr:uid="{BC2A5AE9-A8A2-4E37-8035-D6B63A12FD94}"/>
    <cellStyle name="Moneda 11 4 3" xfId="676" xr:uid="{3981C420-DF84-48FB-BE87-6013B0D9AE61}"/>
    <cellStyle name="Moneda 11 4 4" xfId="1057" xr:uid="{ACF06565-1115-435D-B75C-613F0F7AC2A1}"/>
    <cellStyle name="Moneda 11 5" xfId="306" xr:uid="{D41D50E6-2B3E-4369-AD7C-DDB627623FF4}"/>
    <cellStyle name="Moneda 11 5 2" xfId="768" xr:uid="{42B89D14-372A-491C-9EE3-A4DF76D668B0}"/>
    <cellStyle name="Moneda 11 5 3" xfId="1149" xr:uid="{15A52581-87A7-4B08-9EAE-53A066E04ACA}"/>
    <cellStyle name="Moneda 11 6" xfId="584" xr:uid="{FB9FE375-115D-43BE-9695-2DCD201C5B60}"/>
    <cellStyle name="Moneda 11 7" xfId="965" xr:uid="{8E8E2A10-1436-4FF3-8A59-A5644ECDCCE8}"/>
    <cellStyle name="Moneda 12" xfId="20" xr:uid="{00000000-0005-0000-0000-000012000000}"/>
    <cellStyle name="Moneda 12 2" xfId="142" xr:uid="{7B174FD1-9B45-468D-9FB8-CB406E4AF119}"/>
    <cellStyle name="Moneda 12 2 2" xfId="188" xr:uid="{13196920-8518-41AF-B6A0-3CBD93D1645A}"/>
    <cellStyle name="Moneda 12 2 2 2" xfId="280" xr:uid="{811AF6FC-135D-4691-8636-C9ECC723F2CD}"/>
    <cellStyle name="Moneda 12 2 2 2 2" xfId="567" xr:uid="{214271C9-A5B5-40E4-A28A-60187F741D00}"/>
    <cellStyle name="Moneda 12 2 2 2 2 2" xfId="951" xr:uid="{A1D90014-F92F-4762-934B-0A77F901BD3B}"/>
    <cellStyle name="Moneda 12 2 2 2 2 3" xfId="1319" xr:uid="{D33C0820-4CD9-495D-8EE0-ACCC83654820}"/>
    <cellStyle name="Moneda 12 2 2 2 3" xfId="754" xr:uid="{14D032BD-A39E-4654-86AA-EA25F036DBC4}"/>
    <cellStyle name="Moneda 12 2 2 2 4" xfId="1135" xr:uid="{D180409B-69BC-4202-9749-BD864C7E0D50}"/>
    <cellStyle name="Moneda 12 2 2 3" xfId="475" xr:uid="{8557D8B0-96FE-4CF7-8AE2-A7F30B5F0512}"/>
    <cellStyle name="Moneda 12 2 2 3 2" xfId="859" xr:uid="{F3A260D3-4BDD-4770-8E71-4D22C3A173FA}"/>
    <cellStyle name="Moneda 12 2 2 3 3" xfId="1227" xr:uid="{4A75CA41-FCF1-4EEF-B424-7209F48E9601}"/>
    <cellStyle name="Moneda 12 2 2 4" xfId="662" xr:uid="{5500CFB2-7080-4DB0-8484-DD10EC7CA509}"/>
    <cellStyle name="Moneda 12 2 2 5" xfId="1043" xr:uid="{5402FF33-8DF6-49B6-AA53-93292994FEDD}"/>
    <cellStyle name="Moneda 12 2 3" xfId="234" xr:uid="{524E1007-4A3A-46B9-AC71-F51273DF94D6}"/>
    <cellStyle name="Moneda 12 2 3 2" xfId="521" xr:uid="{3812AC90-C201-428C-98EC-1971D93D4073}"/>
    <cellStyle name="Moneda 12 2 3 2 2" xfId="905" xr:uid="{26E33218-7F51-40F7-8B51-FC2A99FFF9B0}"/>
    <cellStyle name="Moneda 12 2 3 2 3" xfId="1273" xr:uid="{E5614F80-CE90-4736-8AA7-AAF3142FE32E}"/>
    <cellStyle name="Moneda 12 2 3 3" xfId="708" xr:uid="{4A7FEECF-FD82-4CA9-BB3B-28286CFE9129}"/>
    <cellStyle name="Moneda 12 2 3 4" xfId="1089" xr:uid="{820F5FF5-5C4C-4A2D-82E3-C52FCFD7B6F7}"/>
    <cellStyle name="Moneda 12 2 4" xfId="429" xr:uid="{A684E143-5F30-4FAE-90BA-18792EF56244}"/>
    <cellStyle name="Moneda 12 2 4 2" xfId="813" xr:uid="{9DDE17A6-DDC1-4679-A379-9AE2E3EEBBEA}"/>
    <cellStyle name="Moneda 12 2 4 3" xfId="1181" xr:uid="{7940694C-CFB1-45F6-92C4-5057C6BD6901}"/>
    <cellStyle name="Moneda 12 2 5" xfId="616" xr:uid="{F1D1B9FF-BA25-4BCC-AD0A-553948938550}"/>
    <cellStyle name="Moneda 12 2 6" xfId="997" xr:uid="{6D9935D0-6C1C-4EE6-B6B7-ABA88C29F57B}"/>
    <cellStyle name="Moneda 12 3" xfId="157" xr:uid="{E74228C1-7228-4E6C-B98D-04F252505CDC}"/>
    <cellStyle name="Moneda 12 3 2" xfId="249" xr:uid="{F13F700C-E344-4D3B-8B95-6D0E7D4C48DD}"/>
    <cellStyle name="Moneda 12 3 2 2" xfId="536" xr:uid="{B7617A84-C2B9-4676-9D64-D522B42CAA10}"/>
    <cellStyle name="Moneda 12 3 2 2 2" xfId="920" xr:uid="{23D5DB30-092C-44A9-86C0-06CC044B15C2}"/>
    <cellStyle name="Moneda 12 3 2 2 3" xfId="1288" xr:uid="{0F1A4581-2429-4B3C-B78C-1B363A58140D}"/>
    <cellStyle name="Moneda 12 3 2 3" xfId="723" xr:uid="{6CE924AE-8461-4DA7-8CD3-0983079C2E43}"/>
    <cellStyle name="Moneda 12 3 2 4" xfId="1104" xr:uid="{85FD0F2B-0677-4BA5-82EA-AA1441DD13E7}"/>
    <cellStyle name="Moneda 12 3 3" xfId="444" xr:uid="{74378EE7-C7D0-45A1-A0BE-979AA1D63193}"/>
    <cellStyle name="Moneda 12 3 3 2" xfId="828" xr:uid="{C99AC25E-A064-489F-BD8E-3FFE87E76072}"/>
    <cellStyle name="Moneda 12 3 3 3" xfId="1196" xr:uid="{A0AF142E-D762-4D8C-8C43-1E5A58190742}"/>
    <cellStyle name="Moneda 12 3 4" xfId="631" xr:uid="{3A28623D-F7FB-4741-9C4C-0B5FE39DA508}"/>
    <cellStyle name="Moneda 12 3 5" xfId="1012" xr:uid="{30B2D41E-D80B-44A8-9895-BFBE987B46B6}"/>
    <cellStyle name="Moneda 12 4" xfId="203" xr:uid="{12D608D0-A30A-4709-9413-6481064E3124}"/>
    <cellStyle name="Moneda 12 4 2" xfId="490" xr:uid="{BE0D514C-B804-46D8-9FB6-30111F439379}"/>
    <cellStyle name="Moneda 12 4 2 2" xfId="874" xr:uid="{6CCDA972-AA37-4D7C-B8DE-3FEEADD848CE}"/>
    <cellStyle name="Moneda 12 4 2 3" xfId="1242" xr:uid="{B8B8490B-EB24-4D08-AAA0-9046873FA020}"/>
    <cellStyle name="Moneda 12 4 3" xfId="677" xr:uid="{884A11B1-14DD-41E7-AB2A-EDF55F83C923}"/>
    <cellStyle name="Moneda 12 4 4" xfId="1058" xr:uid="{B76634E4-6DEB-45F3-8CB0-931B9020C1CB}"/>
    <cellStyle name="Moneda 12 5" xfId="307" xr:uid="{DCE06642-0809-4773-B72D-F1922B94FF92}"/>
    <cellStyle name="Moneda 12 5 2" xfId="769" xr:uid="{6CE049DB-2559-44A2-A70E-69116BDE203F}"/>
    <cellStyle name="Moneda 12 5 3" xfId="1150" xr:uid="{7FB20F8F-767A-430E-B191-2B68811AD66E}"/>
    <cellStyle name="Moneda 12 6" xfId="585" xr:uid="{26DEEB93-3720-449C-915E-D2D3611D000C}"/>
    <cellStyle name="Moneda 12 7" xfId="966" xr:uid="{1B4321B2-BB6C-44E6-ABE5-0A212F48151E}"/>
    <cellStyle name="Moneda 13" xfId="21" xr:uid="{00000000-0005-0000-0000-000013000000}"/>
    <cellStyle name="Moneda 13 2" xfId="121" xr:uid="{AFDCA095-5758-45B5-BBA8-23B83612D231}"/>
    <cellStyle name="Moneda 13 2 2" xfId="169" xr:uid="{56E09E0A-3B69-46AE-8813-CFEEA5E32EB2}"/>
    <cellStyle name="Moneda 13 2 2 2" xfId="261" xr:uid="{09A71DE4-821B-4908-8A23-F1725E5DC395}"/>
    <cellStyle name="Moneda 13 2 2 2 2" xfId="548" xr:uid="{AE2581F1-0ECC-4CDB-8E8C-831DA6820BFA}"/>
    <cellStyle name="Moneda 13 2 2 2 2 2" xfId="932" xr:uid="{7B5248D5-6B99-4497-AADA-8D406B76FF3A}"/>
    <cellStyle name="Moneda 13 2 2 2 2 3" xfId="1300" xr:uid="{E363B00A-A973-425D-9873-65E9AE87EA24}"/>
    <cellStyle name="Moneda 13 2 2 2 3" xfId="735" xr:uid="{DD26D2CE-E1F9-42C2-9A39-77C98E175E22}"/>
    <cellStyle name="Moneda 13 2 2 2 4" xfId="1116" xr:uid="{39927201-11B8-4FC2-A3DF-BD85B5A712FB}"/>
    <cellStyle name="Moneda 13 2 2 3" xfId="456" xr:uid="{16DFA81C-89C2-420D-8A27-C855C6C1065A}"/>
    <cellStyle name="Moneda 13 2 2 3 2" xfId="840" xr:uid="{5D555056-9BCD-4CC2-B08A-3BDAE6D03249}"/>
    <cellStyle name="Moneda 13 2 2 3 3" xfId="1208" xr:uid="{CD4EE2B5-4DF8-4BF0-95D6-D30774B39EDA}"/>
    <cellStyle name="Moneda 13 2 2 4" xfId="643" xr:uid="{3626AA52-6725-4A30-8BD5-FC33FA6F252B}"/>
    <cellStyle name="Moneda 13 2 2 5" xfId="1024" xr:uid="{1FA9AC73-84BE-496D-B760-4D91A7E41001}"/>
    <cellStyle name="Moneda 13 2 3" xfId="215" xr:uid="{CBC7E070-93BD-4FC9-98BD-E49C7B24D3DD}"/>
    <cellStyle name="Moneda 13 2 3 2" xfId="502" xr:uid="{2DEC5B8E-388E-4EF7-915A-7BD48CD939E1}"/>
    <cellStyle name="Moneda 13 2 3 2 2" xfId="886" xr:uid="{4E06EC3E-42B6-4E37-9502-0D9B94B8FA9F}"/>
    <cellStyle name="Moneda 13 2 3 2 3" xfId="1254" xr:uid="{40460189-027C-4F12-87E9-38D52236FB6D}"/>
    <cellStyle name="Moneda 13 2 3 3" xfId="689" xr:uid="{5C9E8018-8C98-4AB0-A872-082F0E33A0BC}"/>
    <cellStyle name="Moneda 13 2 3 4" xfId="1070" xr:uid="{DEB31495-55D4-4F38-B905-AF2F1054B9AD}"/>
    <cellStyle name="Moneda 13 2 4" xfId="408" xr:uid="{5D925871-E0C9-4E20-B36A-0F2EE539626A}"/>
    <cellStyle name="Moneda 13 2 4 2" xfId="794" xr:uid="{91FCBA64-DB83-4286-8CBC-27D4AE2AC6CC}"/>
    <cellStyle name="Moneda 13 2 4 3" xfId="1162" xr:uid="{898DE4B3-FF4A-46B9-9B6B-91401DEC997D}"/>
    <cellStyle name="Moneda 13 2 5" xfId="597" xr:uid="{402E31D5-1810-4D92-8D7F-0314E0AFCAD4}"/>
    <cellStyle name="Moneda 13 2 6" xfId="978" xr:uid="{351F55DA-08AE-4905-9B30-C9CD6071ED09}"/>
    <cellStyle name="Moneda 13 3" xfId="158" xr:uid="{673E9972-77D9-48D5-9A91-BDBD37AD02A6}"/>
    <cellStyle name="Moneda 13 3 2" xfId="250" xr:uid="{B87355FB-587C-40F3-91BD-705CD459CF5C}"/>
    <cellStyle name="Moneda 13 3 2 2" xfId="537" xr:uid="{04202673-FAED-4E32-97F0-948CC05E2BD4}"/>
    <cellStyle name="Moneda 13 3 2 2 2" xfId="921" xr:uid="{35CBB4EB-1180-44E0-9A06-5EE9DDE0C42E}"/>
    <cellStyle name="Moneda 13 3 2 2 3" xfId="1289" xr:uid="{22A2C242-0B46-4756-84A5-E183EE7E4D86}"/>
    <cellStyle name="Moneda 13 3 2 3" xfId="724" xr:uid="{91346DE7-9858-48BD-A0DF-71F7A7639ED2}"/>
    <cellStyle name="Moneda 13 3 2 4" xfId="1105" xr:uid="{7180F954-709F-4506-9BE2-85C44A733E78}"/>
    <cellStyle name="Moneda 13 3 3" xfId="445" xr:uid="{0B121D81-C277-4D3B-A1F8-75673943116F}"/>
    <cellStyle name="Moneda 13 3 3 2" xfId="829" xr:uid="{154E9124-3805-4986-96D1-267B7DE98F3A}"/>
    <cellStyle name="Moneda 13 3 3 3" xfId="1197" xr:uid="{04134571-217F-444E-9A9C-92974FEE68B9}"/>
    <cellStyle name="Moneda 13 3 4" xfId="632" xr:uid="{973B209A-8939-4862-BDB7-F7856C4A27F4}"/>
    <cellStyle name="Moneda 13 3 5" xfId="1013" xr:uid="{0D62E1FE-7C5F-4D52-8003-B00A7682E964}"/>
    <cellStyle name="Moneda 13 4" xfId="204" xr:uid="{538258D9-4CC3-4A61-9ADE-EFBDF5F14695}"/>
    <cellStyle name="Moneda 13 4 2" xfId="491" xr:uid="{AF63048D-8670-49ED-8D2F-2F6CE99248F6}"/>
    <cellStyle name="Moneda 13 4 2 2" xfId="875" xr:uid="{0A082EA5-E8F8-44C8-8A44-9BAFCB8D22EF}"/>
    <cellStyle name="Moneda 13 4 2 3" xfId="1243" xr:uid="{46BEEAB8-FAA6-4AE1-BDFB-52CED80EC1E4}"/>
    <cellStyle name="Moneda 13 4 3" xfId="678" xr:uid="{FC44D6DD-D1FC-4261-8948-5D2550800578}"/>
    <cellStyle name="Moneda 13 4 4" xfId="1059" xr:uid="{5177C900-87A9-40C1-A67B-BB57C8B8C823}"/>
    <cellStyle name="Moneda 13 5" xfId="308" xr:uid="{B030DAB9-FAFA-489E-952D-FE47D6276864}"/>
    <cellStyle name="Moneda 13 5 2" xfId="770" xr:uid="{E68942D5-EC7C-4AE8-82BD-619236E47DA6}"/>
    <cellStyle name="Moneda 13 5 3" xfId="1151" xr:uid="{C104A3A0-0854-42C1-909F-5C782F2AAB07}"/>
    <cellStyle name="Moneda 13 6" xfId="586" xr:uid="{BE0C78DB-12B1-4895-B80A-62C7077F34F4}"/>
    <cellStyle name="Moneda 13 7" xfId="967" xr:uid="{6C18E25F-54D7-45BE-88F3-DFD9B72B44D5}"/>
    <cellStyle name="Moneda 14" xfId="22" xr:uid="{00000000-0005-0000-0000-000014000000}"/>
    <cellStyle name="Moneda 14 2" xfId="134" xr:uid="{0AFC5387-A903-4F59-9FD7-2ED998FD1A80}"/>
    <cellStyle name="Moneda 14 2 2" xfId="181" xr:uid="{A2129F89-8A06-4CFB-B147-5D103945704B}"/>
    <cellStyle name="Moneda 14 2 2 2" xfId="273" xr:uid="{4707BAED-7E2F-481F-847D-04AE37811677}"/>
    <cellStyle name="Moneda 14 2 2 2 2" xfId="560" xr:uid="{A9639B3C-A8D0-4BD5-80A5-F9E07A4FB783}"/>
    <cellStyle name="Moneda 14 2 2 2 2 2" xfId="944" xr:uid="{7414F3E4-237F-47F0-BA30-1E7F08BF8656}"/>
    <cellStyle name="Moneda 14 2 2 2 2 3" xfId="1312" xr:uid="{9261C364-5E3A-4D0E-B81A-24A39B7F530B}"/>
    <cellStyle name="Moneda 14 2 2 2 3" xfId="747" xr:uid="{4C500219-725A-4A22-A81C-389F427CE800}"/>
    <cellStyle name="Moneda 14 2 2 2 4" xfId="1128" xr:uid="{78E085E7-B301-4EB7-AC89-C99AC9E79127}"/>
    <cellStyle name="Moneda 14 2 2 3" xfId="468" xr:uid="{DC0C53A8-9750-4AE5-A7E6-2A58D97860A1}"/>
    <cellStyle name="Moneda 14 2 2 3 2" xfId="852" xr:uid="{043E83BC-E18B-4167-BC24-FB9A097A87AE}"/>
    <cellStyle name="Moneda 14 2 2 3 3" xfId="1220" xr:uid="{F186529C-323F-40B9-9A8E-65073152D2A3}"/>
    <cellStyle name="Moneda 14 2 2 4" xfId="655" xr:uid="{D99AF572-2BC4-4521-8197-3D991768908D}"/>
    <cellStyle name="Moneda 14 2 2 5" xfId="1036" xr:uid="{AA5BD466-A94E-42AD-A13D-A611BAC7D186}"/>
    <cellStyle name="Moneda 14 2 3" xfId="227" xr:uid="{C89A9C9B-9B76-47A2-B464-E38718786008}"/>
    <cellStyle name="Moneda 14 2 3 2" xfId="514" xr:uid="{EC920B35-8B3D-4A98-B1B9-284AC7503C4C}"/>
    <cellStyle name="Moneda 14 2 3 2 2" xfId="898" xr:uid="{FE75E824-5B00-49CC-86A7-608EF40E8DC7}"/>
    <cellStyle name="Moneda 14 2 3 2 3" xfId="1266" xr:uid="{5FE32764-64A0-4028-A8E9-E2CC90C9C6F6}"/>
    <cellStyle name="Moneda 14 2 3 3" xfId="701" xr:uid="{2EE29F9D-E610-439F-9CE8-65CD2D58ACAA}"/>
    <cellStyle name="Moneda 14 2 3 4" xfId="1082" xr:uid="{CB52682C-2A39-4458-B622-23D30D89FB67}"/>
    <cellStyle name="Moneda 14 2 4" xfId="421" xr:uid="{2FECCAD0-0B4D-4FB4-9DAC-AFEF20ECD24D}"/>
    <cellStyle name="Moneda 14 2 4 2" xfId="806" xr:uid="{052CF834-2D42-4414-B0B8-6ECC0247C273}"/>
    <cellStyle name="Moneda 14 2 4 3" xfId="1174" xr:uid="{9CBAF91F-2798-4D66-8E19-1D973ED45F37}"/>
    <cellStyle name="Moneda 14 2 5" xfId="609" xr:uid="{3D904F10-9951-4F82-993F-C952818AFFFF}"/>
    <cellStyle name="Moneda 14 2 6" xfId="990" xr:uid="{213FCECF-E94F-49E7-824C-CA97A312E9CE}"/>
    <cellStyle name="Moneda 14 3" xfId="159" xr:uid="{C32C73AB-DE14-45CB-BD70-D29744A37F11}"/>
    <cellStyle name="Moneda 14 3 2" xfId="251" xr:uid="{3FE90685-57A6-4193-B7E9-4A74DE3AE994}"/>
    <cellStyle name="Moneda 14 3 2 2" xfId="538" xr:uid="{2E8FF85D-5C6E-4436-9C0A-E5E9ADA859F2}"/>
    <cellStyle name="Moneda 14 3 2 2 2" xfId="922" xr:uid="{E7EE0D1B-0FE8-49D2-8923-E31DF81B2E0E}"/>
    <cellStyle name="Moneda 14 3 2 2 3" xfId="1290" xr:uid="{E2AA45E2-289C-4BDA-BDB3-01B9BAA93CEE}"/>
    <cellStyle name="Moneda 14 3 2 3" xfId="725" xr:uid="{117150E4-080A-4436-867B-CAE54570D9A4}"/>
    <cellStyle name="Moneda 14 3 2 4" xfId="1106" xr:uid="{9A65100C-5CD8-4C9B-B851-48768BD2A880}"/>
    <cellStyle name="Moneda 14 3 3" xfId="446" xr:uid="{AEEC261F-A490-4818-815C-426D9829F78B}"/>
    <cellStyle name="Moneda 14 3 3 2" xfId="830" xr:uid="{99FF7A3C-1A62-494E-9678-BF5826D0BF0D}"/>
    <cellStyle name="Moneda 14 3 3 3" xfId="1198" xr:uid="{49866280-E6D7-4CDF-9540-6C1ED6D2559F}"/>
    <cellStyle name="Moneda 14 3 4" xfId="633" xr:uid="{0D4C37C4-4C86-46D6-A7CA-3FA8F68C0F0E}"/>
    <cellStyle name="Moneda 14 3 5" xfId="1014" xr:uid="{B9046FC3-66B3-4826-8C55-061A3C52AB01}"/>
    <cellStyle name="Moneda 14 4" xfId="205" xr:uid="{30AA1F24-9C04-4F53-AAF3-CE2E725CCAD0}"/>
    <cellStyle name="Moneda 14 4 2" xfId="492" xr:uid="{08128161-0E79-4AAD-B3B0-46458D291F39}"/>
    <cellStyle name="Moneda 14 4 2 2" xfId="876" xr:uid="{CEED722A-DF2B-48FA-9744-6A8E49FBB238}"/>
    <cellStyle name="Moneda 14 4 2 3" xfId="1244" xr:uid="{C2754493-BC9B-4299-A6C9-036709F8203A}"/>
    <cellStyle name="Moneda 14 4 3" xfId="679" xr:uid="{1D74DBE8-CD85-46C8-B832-DB7010EF4301}"/>
    <cellStyle name="Moneda 14 4 4" xfId="1060" xr:uid="{D211E126-C3EF-42C6-AB80-5EDBFBFEDB8D}"/>
    <cellStyle name="Moneda 14 5" xfId="309" xr:uid="{B07C74A2-0F5E-4161-9857-9F859909C70B}"/>
    <cellStyle name="Moneda 14 5 2" xfId="771" xr:uid="{0D676F43-F908-4F60-8F85-B28C02C39630}"/>
    <cellStyle name="Moneda 14 5 3" xfId="1152" xr:uid="{59F544D0-1B91-4935-A769-83F6AAFAE75D}"/>
    <cellStyle name="Moneda 14 6" xfId="587" xr:uid="{C9E797D8-37B9-471B-BE99-37C100D36798}"/>
    <cellStyle name="Moneda 14 7" xfId="968" xr:uid="{F003D96B-B005-40C0-BD84-8C05160279D6}"/>
    <cellStyle name="Moneda 15" xfId="23" xr:uid="{00000000-0005-0000-0000-000015000000}"/>
    <cellStyle name="Moneda 15 2" xfId="138" xr:uid="{CFCA270C-CCB4-44E2-AA27-D674A2C4DEF9}"/>
    <cellStyle name="Moneda 15 2 2" xfId="185" xr:uid="{A8FEA554-07D3-4548-B1B3-306CBD89E92A}"/>
    <cellStyle name="Moneda 15 2 2 2" xfId="277" xr:uid="{6CCF542D-641D-4646-A74F-B86DB81C92FF}"/>
    <cellStyle name="Moneda 15 2 2 2 2" xfId="564" xr:uid="{D8A877BC-79D6-4185-AEBC-184CA2A47587}"/>
    <cellStyle name="Moneda 15 2 2 2 2 2" xfId="948" xr:uid="{79558E68-C289-4CC5-88CD-40D3A7BB80FB}"/>
    <cellStyle name="Moneda 15 2 2 2 2 3" xfId="1316" xr:uid="{6A568AE8-7A45-4693-A75C-A4D697D2376B}"/>
    <cellStyle name="Moneda 15 2 2 2 3" xfId="751" xr:uid="{661FDE58-2D62-4754-89C2-817C7800C66A}"/>
    <cellStyle name="Moneda 15 2 2 2 4" xfId="1132" xr:uid="{9DD575F6-C496-4A6C-93F5-59F96B39B58B}"/>
    <cellStyle name="Moneda 15 2 2 3" xfId="472" xr:uid="{0720466B-CEF4-4484-8909-542EFFE0EB59}"/>
    <cellStyle name="Moneda 15 2 2 3 2" xfId="856" xr:uid="{C3882FFE-AB60-4CE6-8991-70F552815D8B}"/>
    <cellStyle name="Moneda 15 2 2 3 3" xfId="1224" xr:uid="{358E3673-F068-4CA0-B38E-390D1442DC43}"/>
    <cellStyle name="Moneda 15 2 2 4" xfId="659" xr:uid="{13958C9F-2169-4333-BEDB-195299D20F14}"/>
    <cellStyle name="Moneda 15 2 2 5" xfId="1040" xr:uid="{8816C85E-C86E-42D4-B8E0-2D5F445C9370}"/>
    <cellStyle name="Moneda 15 2 3" xfId="231" xr:uid="{8E0E84DE-31EC-44CC-A330-387741C4A21E}"/>
    <cellStyle name="Moneda 15 2 3 2" xfId="518" xr:uid="{51F98436-AA2A-4D6D-987F-494B5209FD10}"/>
    <cellStyle name="Moneda 15 2 3 2 2" xfId="902" xr:uid="{FC3EF18E-B418-49AE-BCBB-BD6CBFE0E3CE}"/>
    <cellStyle name="Moneda 15 2 3 2 3" xfId="1270" xr:uid="{E571C074-3F67-4C1E-977C-D261030AF3C2}"/>
    <cellStyle name="Moneda 15 2 3 3" xfId="705" xr:uid="{37908D20-A5E8-4610-BC0D-3AE2390A2F1B}"/>
    <cellStyle name="Moneda 15 2 3 4" xfId="1086" xr:uid="{92A35988-840E-4101-B2DF-6E69E8E99C1F}"/>
    <cellStyle name="Moneda 15 2 4" xfId="425" xr:uid="{B8833BB1-3C07-4D77-8654-46F78B75931C}"/>
    <cellStyle name="Moneda 15 2 4 2" xfId="810" xr:uid="{2BEB8BF9-0DAC-47FC-A5F5-5D647A573AFD}"/>
    <cellStyle name="Moneda 15 2 4 3" xfId="1178" xr:uid="{EB2354D6-AD4F-42AC-A3FB-0CA12CC7A015}"/>
    <cellStyle name="Moneda 15 2 5" xfId="613" xr:uid="{ABA4078C-BCF3-44AF-941A-A930731DAE52}"/>
    <cellStyle name="Moneda 15 2 6" xfId="994" xr:uid="{0144A835-F545-4ECF-97F7-0103AA824CF3}"/>
    <cellStyle name="Moneda 15 3" xfId="160" xr:uid="{DE346B3F-B447-40D6-912D-CEAB3AAB33FC}"/>
    <cellStyle name="Moneda 15 3 2" xfId="252" xr:uid="{89D0745D-11D5-4584-900C-A7DC472A4F78}"/>
    <cellStyle name="Moneda 15 3 2 2" xfId="539" xr:uid="{822952B3-1634-4A75-A53C-BA566FE4ACFD}"/>
    <cellStyle name="Moneda 15 3 2 2 2" xfId="923" xr:uid="{D518F579-4E17-4017-B6B3-9BAA072321D2}"/>
    <cellStyle name="Moneda 15 3 2 2 3" xfId="1291" xr:uid="{51726D25-87F0-4028-BEEF-A2B5FFC6938D}"/>
    <cellStyle name="Moneda 15 3 2 3" xfId="726" xr:uid="{B71A398D-1120-45AF-B1FC-BA902D445C43}"/>
    <cellStyle name="Moneda 15 3 2 4" xfId="1107" xr:uid="{6723E72C-9002-4A33-B999-79288CA9170D}"/>
    <cellStyle name="Moneda 15 3 3" xfId="447" xr:uid="{1D50B8C7-D70F-426D-9AF5-6A0C08E17A48}"/>
    <cellStyle name="Moneda 15 3 3 2" xfId="831" xr:uid="{8A38575D-8542-4C76-97C0-4C55086DC8A5}"/>
    <cellStyle name="Moneda 15 3 3 3" xfId="1199" xr:uid="{E5EADE22-60DF-4583-A652-7A31EB238504}"/>
    <cellStyle name="Moneda 15 3 4" xfId="634" xr:uid="{C9D76E2E-CA93-4E0A-9FEC-435F4AE8CBA7}"/>
    <cellStyle name="Moneda 15 3 5" xfId="1015" xr:uid="{739F8DB2-1A51-42D6-AEF6-636180F14F88}"/>
    <cellStyle name="Moneda 15 4" xfId="206" xr:uid="{C519BC20-6124-4716-BB2C-E3D79ABEED2A}"/>
    <cellStyle name="Moneda 15 4 2" xfId="493" xr:uid="{0E2EE752-6058-4B74-A359-EF2747899128}"/>
    <cellStyle name="Moneda 15 4 2 2" xfId="877" xr:uid="{D8CA20FE-E9FC-43DA-9F12-79DC7ADB3898}"/>
    <cellStyle name="Moneda 15 4 2 3" xfId="1245" xr:uid="{237B04FE-5540-4A4D-BC4B-DCB1D5D143BD}"/>
    <cellStyle name="Moneda 15 4 3" xfId="680" xr:uid="{4D5B31E0-AABF-4C58-8B7E-A29F09093D8C}"/>
    <cellStyle name="Moneda 15 4 4" xfId="1061" xr:uid="{9EC7774E-1A72-42F7-89AB-FAE6FF16D94F}"/>
    <cellStyle name="Moneda 15 5" xfId="310" xr:uid="{D9FA17B2-FBD4-4408-8F2B-90EDBD9F0499}"/>
    <cellStyle name="Moneda 15 5 2" xfId="772" xr:uid="{EC2952E0-2692-4E98-90FA-2678EB489315}"/>
    <cellStyle name="Moneda 15 5 3" xfId="1153" xr:uid="{CFF889C8-F7B3-48D0-93EA-9B6AC91EE9C7}"/>
    <cellStyle name="Moneda 15 6" xfId="588" xr:uid="{559D7A16-9435-4AA9-901E-3D331D92795D}"/>
    <cellStyle name="Moneda 15 7" xfId="969" xr:uid="{33A71C1B-9950-4DA6-946B-E48745EA8FD2}"/>
    <cellStyle name="Moneda 16" xfId="24" xr:uid="{00000000-0005-0000-0000-000016000000}"/>
    <cellStyle name="Moneda 16 2" xfId="139" xr:uid="{0ADCCDBD-50E5-4743-9442-9EE09F5D2C22}"/>
    <cellStyle name="Moneda 16 2 2" xfId="186" xr:uid="{D966DB5E-3669-4165-94CB-5639868C4D2C}"/>
    <cellStyle name="Moneda 16 2 2 2" xfId="278" xr:uid="{D544BE4C-4D28-45FF-9ED0-65BB111BABFA}"/>
    <cellStyle name="Moneda 16 2 2 2 2" xfId="565" xr:uid="{3352E9F7-7B8A-446C-8EEA-DF73F0C8276F}"/>
    <cellStyle name="Moneda 16 2 2 2 2 2" xfId="949" xr:uid="{6E977371-0B0F-4FEF-A813-BC9132B27757}"/>
    <cellStyle name="Moneda 16 2 2 2 2 3" xfId="1317" xr:uid="{8C6ABA75-F972-489C-8FD3-F3690FD47AB0}"/>
    <cellStyle name="Moneda 16 2 2 2 3" xfId="752" xr:uid="{5307F4FA-D8DE-4DCF-8547-278132D4D300}"/>
    <cellStyle name="Moneda 16 2 2 2 4" xfId="1133" xr:uid="{4AE32D66-D6CD-4EEB-B57D-DB333D98A4A5}"/>
    <cellStyle name="Moneda 16 2 2 3" xfId="473" xr:uid="{43E17931-B50B-4289-948C-362C4C13988B}"/>
    <cellStyle name="Moneda 16 2 2 3 2" xfId="857" xr:uid="{C0AC1E44-03D9-46C5-B08B-F1D9BECEF0E3}"/>
    <cellStyle name="Moneda 16 2 2 3 3" xfId="1225" xr:uid="{89186257-C6F4-465F-BA86-8A4CE1B43B9A}"/>
    <cellStyle name="Moneda 16 2 2 4" xfId="660" xr:uid="{59DFBAFC-E8FB-4299-90C8-2F1880894032}"/>
    <cellStyle name="Moneda 16 2 2 5" xfId="1041" xr:uid="{635466C2-AE55-422A-B000-28120945E183}"/>
    <cellStyle name="Moneda 16 2 3" xfId="232" xr:uid="{DA85AE8C-F321-417F-A978-9ABC57E7996B}"/>
    <cellStyle name="Moneda 16 2 3 2" xfId="519" xr:uid="{52DA6EE6-7BCF-46E2-BA6A-566AD377D6FE}"/>
    <cellStyle name="Moneda 16 2 3 2 2" xfId="903" xr:uid="{F395B681-CD01-41AC-B3FE-A795566F1BDC}"/>
    <cellStyle name="Moneda 16 2 3 2 3" xfId="1271" xr:uid="{BA08193B-061D-4CE3-B001-CB7A9919E917}"/>
    <cellStyle name="Moneda 16 2 3 3" xfId="706" xr:uid="{8514B40E-8457-4BB6-B9A2-598C94AB4F6A}"/>
    <cellStyle name="Moneda 16 2 3 4" xfId="1087" xr:uid="{95497F54-5F3A-4DB9-9D74-FC5379E891D1}"/>
    <cellStyle name="Moneda 16 2 4" xfId="426" xr:uid="{92FBD2C3-9BC6-4E8C-83DC-B55403E314E8}"/>
    <cellStyle name="Moneda 16 2 4 2" xfId="811" xr:uid="{59BA07A2-0299-484D-8FEE-85474BB3521D}"/>
    <cellStyle name="Moneda 16 2 4 3" xfId="1179" xr:uid="{1C2F4E28-A3FB-43B7-8136-02E8088558D8}"/>
    <cellStyle name="Moneda 16 2 5" xfId="614" xr:uid="{C24E8F59-CCCA-4C6D-B7AC-DD10A14424EE}"/>
    <cellStyle name="Moneda 16 2 6" xfId="995" xr:uid="{55D3404C-3DA5-4E77-86F5-386F42B5D840}"/>
    <cellStyle name="Moneda 16 3" xfId="161" xr:uid="{25319B78-778F-4FDE-AC9A-6E29742D1E40}"/>
    <cellStyle name="Moneda 16 3 2" xfId="253" xr:uid="{6388C1F1-1D75-48C8-BF83-D76C134F14AA}"/>
    <cellStyle name="Moneda 16 3 2 2" xfId="540" xr:uid="{19624082-6EFA-4AEB-AB7D-263B5D556E5D}"/>
    <cellStyle name="Moneda 16 3 2 2 2" xfId="924" xr:uid="{20995934-EF7A-4C17-9D25-E7362D458150}"/>
    <cellStyle name="Moneda 16 3 2 2 3" xfId="1292" xr:uid="{38683E1D-90FF-41E2-95C7-D88C9E59E6A9}"/>
    <cellStyle name="Moneda 16 3 2 3" xfId="727" xr:uid="{1AEAF7EA-7707-4062-94F7-51EFA2A0BB0D}"/>
    <cellStyle name="Moneda 16 3 2 4" xfId="1108" xr:uid="{49797C3F-58B5-4456-BB52-EBB5D6ECF622}"/>
    <cellStyle name="Moneda 16 3 3" xfId="448" xr:uid="{0FE9CFB6-1002-4C54-82C5-2A27AC036CC8}"/>
    <cellStyle name="Moneda 16 3 3 2" xfId="832" xr:uid="{01893B1C-F4C1-4E0A-97C0-34F3C55422CE}"/>
    <cellStyle name="Moneda 16 3 3 3" xfId="1200" xr:uid="{FFCF8CA1-A4C6-4091-83D0-67537FB2F808}"/>
    <cellStyle name="Moneda 16 3 4" xfId="635" xr:uid="{C5481A24-DC50-4E69-8D4A-187242E3034E}"/>
    <cellStyle name="Moneda 16 3 5" xfId="1016" xr:uid="{17275B48-DEA9-4F87-96A4-EBB072D807BE}"/>
    <cellStyle name="Moneda 16 4" xfId="207" xr:uid="{132BEDAC-997E-4358-8F45-B598F00D7AE5}"/>
    <cellStyle name="Moneda 16 4 2" xfId="494" xr:uid="{FB79E36D-B0D0-4291-8A34-37673CD9A1D1}"/>
    <cellStyle name="Moneda 16 4 2 2" xfId="878" xr:uid="{4E140A74-56BE-4FAE-BE7B-94FE0259C438}"/>
    <cellStyle name="Moneda 16 4 2 3" xfId="1246" xr:uid="{17371F81-21DE-4933-A787-EB2893E65876}"/>
    <cellStyle name="Moneda 16 4 3" xfId="681" xr:uid="{8FA43BA8-13B0-47D9-B4DF-3E55F717ECB3}"/>
    <cellStyle name="Moneda 16 4 4" xfId="1062" xr:uid="{2F58FA82-6E77-4DA8-8A45-11821D1CD05B}"/>
    <cellStyle name="Moneda 16 5" xfId="311" xr:uid="{BAFC929D-CC37-4BC7-B062-1A91326AD1C5}"/>
    <cellStyle name="Moneda 16 5 2" xfId="773" xr:uid="{95200C59-959B-4FDF-B017-B8B157420AE7}"/>
    <cellStyle name="Moneda 16 5 3" xfId="1154" xr:uid="{9FF64813-74C4-48B9-907C-8C40AA917284}"/>
    <cellStyle name="Moneda 16 6" xfId="589" xr:uid="{D820D07A-3005-4D5E-94CF-FECA3D841183}"/>
    <cellStyle name="Moneda 16 7" xfId="970" xr:uid="{D0EA9E5D-E297-4671-A086-42AB529203AE}"/>
    <cellStyle name="Moneda 17" xfId="25" xr:uid="{00000000-0005-0000-0000-000017000000}"/>
    <cellStyle name="Moneda 17 2" xfId="127" xr:uid="{861ACE44-848B-4F0A-8509-FCE627DE54CE}"/>
    <cellStyle name="Moneda 17 2 2" xfId="174" xr:uid="{73D65BFF-686F-40F4-ABA0-278729C036A0}"/>
    <cellStyle name="Moneda 17 2 2 2" xfId="266" xr:uid="{AD3B5C9C-7EAE-45C1-9709-CB74AE50CBF8}"/>
    <cellStyle name="Moneda 17 2 2 2 2" xfId="553" xr:uid="{92FD8ED2-65C0-4C55-B7F8-19DFC5C29428}"/>
    <cellStyle name="Moneda 17 2 2 2 2 2" xfId="937" xr:uid="{42BF96BC-F408-4572-9CCC-7B31F7BF4A14}"/>
    <cellStyle name="Moneda 17 2 2 2 2 3" xfId="1305" xr:uid="{ACE90D03-CDFB-4625-9D44-4FD64C4B3A44}"/>
    <cellStyle name="Moneda 17 2 2 2 3" xfId="740" xr:uid="{F6BBFFED-6062-48FC-889E-14779A9F8DB6}"/>
    <cellStyle name="Moneda 17 2 2 2 4" xfId="1121" xr:uid="{F096BD00-6DD0-4D09-A94C-6795C9BED672}"/>
    <cellStyle name="Moneda 17 2 2 3" xfId="461" xr:uid="{AA5A673D-C563-4D31-AA09-45DD8349A282}"/>
    <cellStyle name="Moneda 17 2 2 3 2" xfId="845" xr:uid="{CF09B4B2-34F9-4C7D-8958-119C0A4DFEBE}"/>
    <cellStyle name="Moneda 17 2 2 3 3" xfId="1213" xr:uid="{44FFA4BA-1BBA-4593-9AFA-9CED2B07E970}"/>
    <cellStyle name="Moneda 17 2 2 4" xfId="648" xr:uid="{CE161DF1-042C-4BE4-9A78-3479D6903EF1}"/>
    <cellStyle name="Moneda 17 2 2 5" xfId="1029" xr:uid="{31A0B808-5322-43D1-BD94-BEF9DEFCFB9F}"/>
    <cellStyle name="Moneda 17 2 3" xfId="220" xr:uid="{928F70E6-E3C2-41A6-97E2-A42924424A12}"/>
    <cellStyle name="Moneda 17 2 3 2" xfId="507" xr:uid="{CB863121-AC0C-4C67-B2EE-0A3D3570C69C}"/>
    <cellStyle name="Moneda 17 2 3 2 2" xfId="891" xr:uid="{7F4F5DAF-3407-46D8-89C1-5DEE183C5013}"/>
    <cellStyle name="Moneda 17 2 3 2 3" xfId="1259" xr:uid="{DDD22F67-444C-4E95-B542-10E6B2A5AA53}"/>
    <cellStyle name="Moneda 17 2 3 3" xfId="694" xr:uid="{4328D958-F475-4FD6-9AA5-19932095C983}"/>
    <cellStyle name="Moneda 17 2 3 4" xfId="1075" xr:uid="{B076DFF3-1017-49C9-B0BA-2B5C907902C2}"/>
    <cellStyle name="Moneda 17 2 4" xfId="414" xr:uid="{F953C36A-07A8-4988-BBCE-1418020E9B30}"/>
    <cellStyle name="Moneda 17 2 4 2" xfId="799" xr:uid="{A95F1056-79B5-4913-978C-AD63373DABC9}"/>
    <cellStyle name="Moneda 17 2 4 3" xfId="1167" xr:uid="{D6A6C879-4A71-4E46-830C-B6AFB09471FD}"/>
    <cellStyle name="Moneda 17 2 5" xfId="602" xr:uid="{93D2FA25-E8F5-4774-B2F4-70F186695158}"/>
    <cellStyle name="Moneda 17 2 6" xfId="983" xr:uid="{09465B1E-F848-43DB-B7C6-843E8628B0D5}"/>
    <cellStyle name="Moneda 17 3" xfId="162" xr:uid="{2B9B6263-7932-4034-89FD-929E2F231C5E}"/>
    <cellStyle name="Moneda 17 3 2" xfId="254" xr:uid="{1E80CCFD-2833-430A-BFF6-7F03BE1F7B03}"/>
    <cellStyle name="Moneda 17 3 2 2" xfId="541" xr:uid="{DD792F75-53D9-4D67-AFDD-073D1C39CBA4}"/>
    <cellStyle name="Moneda 17 3 2 2 2" xfId="925" xr:uid="{9EF5B3D4-6175-4BDD-8F3A-9D89FF31926A}"/>
    <cellStyle name="Moneda 17 3 2 2 3" xfId="1293" xr:uid="{58021369-3A26-42B2-9E8F-B5AA55C3CF6A}"/>
    <cellStyle name="Moneda 17 3 2 3" xfId="728" xr:uid="{C75E108C-C3D4-49C8-8ABD-4EEB4C006F92}"/>
    <cellStyle name="Moneda 17 3 2 4" xfId="1109" xr:uid="{39CB852F-E018-4EA1-85F6-BCED38147D9A}"/>
    <cellStyle name="Moneda 17 3 3" xfId="449" xr:uid="{F9432828-1477-4F2C-BA1B-75BC6A6DDC9C}"/>
    <cellStyle name="Moneda 17 3 3 2" xfId="833" xr:uid="{41D5499E-3B6B-46C6-BC4C-AE32E6ED0E08}"/>
    <cellStyle name="Moneda 17 3 3 3" xfId="1201" xr:uid="{7BB81783-CC44-491B-8E29-F91F2ABDE869}"/>
    <cellStyle name="Moneda 17 3 4" xfId="636" xr:uid="{F1CA4619-BC99-4035-8823-2FB998D6CDE5}"/>
    <cellStyle name="Moneda 17 3 5" xfId="1017" xr:uid="{85D3D9E1-854E-435E-93D4-818C8434B81A}"/>
    <cellStyle name="Moneda 17 4" xfId="208" xr:uid="{5CB097CD-A259-4D3C-A130-503A5BF450CF}"/>
    <cellStyle name="Moneda 17 4 2" xfId="495" xr:uid="{369D6FCD-26AD-407A-A481-60A508011533}"/>
    <cellStyle name="Moneda 17 4 2 2" xfId="879" xr:uid="{60B653CC-ED0B-4D05-9C60-D7E04851C8D0}"/>
    <cellStyle name="Moneda 17 4 2 3" xfId="1247" xr:uid="{941A4840-7D63-4D87-AFE6-F4D21FB23E7B}"/>
    <cellStyle name="Moneda 17 4 3" xfId="682" xr:uid="{3B6AE766-7370-49FC-98F6-FFFE89701BAA}"/>
    <cellStyle name="Moneda 17 4 4" xfId="1063" xr:uid="{4CEC148D-9212-4073-A5FD-42D38AC426FA}"/>
    <cellStyle name="Moneda 17 5" xfId="312" xr:uid="{B7A6377F-E45C-4774-B3E0-79C1579EB256}"/>
    <cellStyle name="Moneda 17 5 2" xfId="774" xr:uid="{AC28337D-7E81-4759-ADBC-16965837FFA0}"/>
    <cellStyle name="Moneda 17 5 3" xfId="1155" xr:uid="{D4B2E690-73E4-47B9-A5C2-0ACB72496F41}"/>
    <cellStyle name="Moneda 17 6" xfId="590" xr:uid="{972F6B8A-5477-4873-9150-8EF5EFC95BDD}"/>
    <cellStyle name="Moneda 17 7" xfId="971" xr:uid="{55B60DEA-CD55-4465-BD3C-231E5299D053}"/>
    <cellStyle name="Moneda 18" xfId="26" xr:uid="{00000000-0005-0000-0000-000018000000}"/>
    <cellStyle name="Moneda 18 2" xfId="129" xr:uid="{A50828D6-4DF9-4486-A1F3-587CED184386}"/>
    <cellStyle name="Moneda 18 2 2" xfId="176" xr:uid="{7330B953-36D2-412E-B5EC-5D0D894E5858}"/>
    <cellStyle name="Moneda 18 2 2 2" xfId="268" xr:uid="{B654C4CE-DA15-4C97-BC67-8F5CB72024DF}"/>
    <cellStyle name="Moneda 18 2 2 2 2" xfId="555" xr:uid="{A965E1CB-E098-4706-A7E8-C2F6E082B092}"/>
    <cellStyle name="Moneda 18 2 2 2 2 2" xfId="939" xr:uid="{7795235D-0E97-451D-96F8-7D4F69251DDB}"/>
    <cellStyle name="Moneda 18 2 2 2 2 3" xfId="1307" xr:uid="{AA1BB30E-2C8D-4D5E-9E5C-666FCB3830C5}"/>
    <cellStyle name="Moneda 18 2 2 2 3" xfId="742" xr:uid="{EE46B2D2-80B9-42F6-9FF8-37031DBB4A7D}"/>
    <cellStyle name="Moneda 18 2 2 2 4" xfId="1123" xr:uid="{ADDB5013-8D13-4F68-A821-AD85CFA3748A}"/>
    <cellStyle name="Moneda 18 2 2 3" xfId="463" xr:uid="{C01C183F-57FF-42F1-82DF-3CBF38DB2617}"/>
    <cellStyle name="Moneda 18 2 2 3 2" xfId="847" xr:uid="{8C642CC7-D1C7-49E8-877F-EE734702B31B}"/>
    <cellStyle name="Moneda 18 2 2 3 3" xfId="1215" xr:uid="{083E8A27-650B-4E0B-A94F-5A2E47483380}"/>
    <cellStyle name="Moneda 18 2 2 4" xfId="650" xr:uid="{6B458DE8-E8CD-4FF7-AC4F-574ECB74FACA}"/>
    <cellStyle name="Moneda 18 2 2 5" xfId="1031" xr:uid="{562ED26C-0739-4E06-BC9B-5C212C5D5E4D}"/>
    <cellStyle name="Moneda 18 2 3" xfId="222" xr:uid="{9F85ECFB-6EE3-4EA3-8A22-7E9C3CD12939}"/>
    <cellStyle name="Moneda 18 2 3 2" xfId="509" xr:uid="{7594B9BA-E276-4D6D-8668-01437E1072EB}"/>
    <cellStyle name="Moneda 18 2 3 2 2" xfId="893" xr:uid="{AC457DF0-B9C0-47A0-B7FD-EFDB8DF4A703}"/>
    <cellStyle name="Moneda 18 2 3 2 3" xfId="1261" xr:uid="{4A051CE1-BF8A-4851-9649-F1F218CBD64A}"/>
    <cellStyle name="Moneda 18 2 3 3" xfId="696" xr:uid="{4672BA0D-D74D-4485-A513-367D56E22490}"/>
    <cellStyle name="Moneda 18 2 3 4" xfId="1077" xr:uid="{2E71DB3E-EF41-4B35-A7BB-7FC25942CC30}"/>
    <cellStyle name="Moneda 18 2 4" xfId="416" xr:uid="{E8A87D9C-3987-4519-8AF7-8D19E30109E3}"/>
    <cellStyle name="Moneda 18 2 4 2" xfId="801" xr:uid="{A43E9FBC-C8F2-4411-8F8F-278CF5E197F2}"/>
    <cellStyle name="Moneda 18 2 4 3" xfId="1169" xr:uid="{69155024-59BD-44A0-8091-85C19D7EDAB0}"/>
    <cellStyle name="Moneda 18 2 5" xfId="604" xr:uid="{75D86575-D80E-4767-9380-5C5DD02E066C}"/>
    <cellStyle name="Moneda 18 2 6" xfId="985" xr:uid="{37D5F84E-F8B7-4375-8FF2-27454F07D060}"/>
    <cellStyle name="Moneda 18 3" xfId="163" xr:uid="{64AE44DF-4694-4F6D-8884-7C8D178B84F2}"/>
    <cellStyle name="Moneda 18 3 2" xfId="255" xr:uid="{842BBAE0-6A9D-4183-8D94-AF2213C23205}"/>
    <cellStyle name="Moneda 18 3 2 2" xfId="542" xr:uid="{997816B7-C357-4DAD-8012-5C39D5893CE8}"/>
    <cellStyle name="Moneda 18 3 2 2 2" xfId="926" xr:uid="{2BCB53C7-23F5-4EE7-9533-1B93FCA159E9}"/>
    <cellStyle name="Moneda 18 3 2 2 3" xfId="1294" xr:uid="{A5F8CFAA-1BBA-46A2-8574-61AC34AF11A1}"/>
    <cellStyle name="Moneda 18 3 2 3" xfId="729" xr:uid="{3E1C3B3E-6293-4C0A-849F-2730E1120246}"/>
    <cellStyle name="Moneda 18 3 2 4" xfId="1110" xr:uid="{16643AF1-CFB4-4284-9D4D-528C7150F79A}"/>
    <cellStyle name="Moneda 18 3 3" xfId="450" xr:uid="{25B1C6E0-1BFB-4D64-8A4E-064707462B99}"/>
    <cellStyle name="Moneda 18 3 3 2" xfId="834" xr:uid="{C2FB1650-6113-46FC-A9AB-D6BE91CA3D7F}"/>
    <cellStyle name="Moneda 18 3 3 3" xfId="1202" xr:uid="{2A1F86EC-60BF-46A9-AC17-2C7017ED8ED1}"/>
    <cellStyle name="Moneda 18 3 4" xfId="637" xr:uid="{27B89D64-4D56-41AA-A7AE-061AD5C6584A}"/>
    <cellStyle name="Moneda 18 3 5" xfId="1018" xr:uid="{48F388AC-7EC2-4738-8305-F2415AD448AB}"/>
    <cellStyle name="Moneda 18 4" xfId="209" xr:uid="{2617FF42-7C46-4F49-83C4-299D7887BAC0}"/>
    <cellStyle name="Moneda 18 4 2" xfId="496" xr:uid="{571FC784-8DBE-4C3D-9381-86F080E02A04}"/>
    <cellStyle name="Moneda 18 4 2 2" xfId="880" xr:uid="{B31A0E38-D3C3-4178-A635-AABBF07ADF4D}"/>
    <cellStyle name="Moneda 18 4 2 3" xfId="1248" xr:uid="{1DC2A322-B5CE-4A2D-998D-76DCB5E9F1A6}"/>
    <cellStyle name="Moneda 18 4 3" xfId="683" xr:uid="{A1E8B3D4-6B0F-4E41-B861-7F3339617AB5}"/>
    <cellStyle name="Moneda 18 4 4" xfId="1064" xr:uid="{3FD1F1AD-274A-46A7-BC2A-B85B5CCD9408}"/>
    <cellStyle name="Moneda 18 5" xfId="313" xr:uid="{1BE747CD-F257-4D0A-B265-792A1E7EC728}"/>
    <cellStyle name="Moneda 18 5 2" xfId="775" xr:uid="{F439BF08-0EE2-4F84-A85D-4E6A0CAF1FCE}"/>
    <cellStyle name="Moneda 18 5 3" xfId="1156" xr:uid="{84FA3311-C161-4AE4-BA2C-9FF2B9B16BFC}"/>
    <cellStyle name="Moneda 18 6" xfId="591" xr:uid="{23B361E4-854B-465F-B82A-6F0E13F05833}"/>
    <cellStyle name="Moneda 18 7" xfId="972" xr:uid="{2AFB1C9B-B43E-4C0F-B3C1-85F8050C8231}"/>
    <cellStyle name="Moneda 19" xfId="27" xr:uid="{00000000-0005-0000-0000-000019000000}"/>
    <cellStyle name="Moneda 19 2" xfId="123" xr:uid="{7B1FFA3F-5292-46D5-909B-30D300C2ACB0}"/>
    <cellStyle name="Moneda 19 2 2" xfId="170" xr:uid="{1B3BF208-F39F-45C5-8FAE-45FB5A00AA29}"/>
    <cellStyle name="Moneda 19 2 2 2" xfId="262" xr:uid="{D065F1AB-6EFE-4D50-ADE3-7A4332EC3951}"/>
    <cellStyle name="Moneda 19 2 2 2 2" xfId="549" xr:uid="{2189EDBE-1083-422A-8402-2279071EB151}"/>
    <cellStyle name="Moneda 19 2 2 2 2 2" xfId="933" xr:uid="{BDB938A5-03D6-41FA-A2FE-9B3E813453E1}"/>
    <cellStyle name="Moneda 19 2 2 2 2 3" xfId="1301" xr:uid="{0F3EF38E-B9F3-447E-82FB-3596CECB993A}"/>
    <cellStyle name="Moneda 19 2 2 2 3" xfId="736" xr:uid="{78585F49-8F43-4D3B-BF14-B05817A854D8}"/>
    <cellStyle name="Moneda 19 2 2 2 4" xfId="1117" xr:uid="{6AA7B10F-0F24-479D-B041-FD1638DF5A2F}"/>
    <cellStyle name="Moneda 19 2 2 3" xfId="457" xr:uid="{19C31414-9A1A-4AC1-A02B-9AAD7818CAF8}"/>
    <cellStyle name="Moneda 19 2 2 3 2" xfId="841" xr:uid="{5DDBBF50-10CA-4FFF-9C72-74F4685247A4}"/>
    <cellStyle name="Moneda 19 2 2 3 3" xfId="1209" xr:uid="{6918BE07-4689-49E2-BC73-5B22847A1442}"/>
    <cellStyle name="Moneda 19 2 2 4" xfId="644" xr:uid="{65C0FA20-B48C-45CF-8CE7-080319BC9AA2}"/>
    <cellStyle name="Moneda 19 2 2 5" xfId="1025" xr:uid="{273E132D-F6A9-434E-8DAC-EAD303E8FD65}"/>
    <cellStyle name="Moneda 19 2 3" xfId="216" xr:uid="{F37BA4DE-77D4-4E18-998E-6300F1805705}"/>
    <cellStyle name="Moneda 19 2 3 2" xfId="503" xr:uid="{3567507F-BA02-47F9-A96C-99403CB32E7F}"/>
    <cellStyle name="Moneda 19 2 3 2 2" xfId="887" xr:uid="{0D550E4B-7A2E-4464-906D-A26E3C2A169D}"/>
    <cellStyle name="Moneda 19 2 3 2 3" xfId="1255" xr:uid="{0464D549-F316-40B6-84B8-E163769F3029}"/>
    <cellStyle name="Moneda 19 2 3 3" xfId="690" xr:uid="{CC9DD208-95BC-4560-A35B-03865E8C52B6}"/>
    <cellStyle name="Moneda 19 2 3 4" xfId="1071" xr:uid="{2E5F0BDA-0A99-4F91-B489-7383AB7819F0}"/>
    <cellStyle name="Moneda 19 2 4" xfId="410" xr:uid="{7E11B9A1-6F65-404B-9268-38678FDEC246}"/>
    <cellStyle name="Moneda 19 2 4 2" xfId="795" xr:uid="{5C8B5194-A0AE-41C0-8EC2-3149A268E6A2}"/>
    <cellStyle name="Moneda 19 2 4 3" xfId="1163" xr:uid="{355F1016-3F25-4A45-9984-99F47401D5A1}"/>
    <cellStyle name="Moneda 19 2 5" xfId="598" xr:uid="{ED1AA59C-CB1E-4B6A-AB01-71305CB3DE1E}"/>
    <cellStyle name="Moneda 19 2 6" xfId="979" xr:uid="{AEE614FE-09FF-44C8-B3AD-8B84EF345FB3}"/>
    <cellStyle name="Moneda 19 3" xfId="164" xr:uid="{B85F2704-D568-480A-97F9-D24C3C7C1031}"/>
    <cellStyle name="Moneda 19 3 2" xfId="256" xr:uid="{CF4C86FE-CC08-43FC-A36C-0453BB4BE873}"/>
    <cellStyle name="Moneda 19 3 2 2" xfId="543" xr:uid="{13668B3A-54CB-433F-A0E1-7AB8A07D20B5}"/>
    <cellStyle name="Moneda 19 3 2 2 2" xfId="927" xr:uid="{B0A3B49B-B0AD-4A4E-A721-C94EF6DDB1FD}"/>
    <cellStyle name="Moneda 19 3 2 2 3" xfId="1295" xr:uid="{151CD3B3-D844-4C87-A6EE-457399B0E8E8}"/>
    <cellStyle name="Moneda 19 3 2 3" xfId="730" xr:uid="{33DE7A13-3698-48AC-B8B6-2BEB46A32723}"/>
    <cellStyle name="Moneda 19 3 2 4" xfId="1111" xr:uid="{F3DF93DB-661A-461C-AA5A-C5EEAD425408}"/>
    <cellStyle name="Moneda 19 3 3" xfId="451" xr:uid="{0C34E8E9-E91C-4F5B-9CE3-A8081CC91A53}"/>
    <cellStyle name="Moneda 19 3 3 2" xfId="835" xr:uid="{F6E5C6E3-DB68-48D4-BD3A-8BA973A4A5DA}"/>
    <cellStyle name="Moneda 19 3 3 3" xfId="1203" xr:uid="{E41D7160-FF52-47E8-B77E-359E9EAFECC3}"/>
    <cellStyle name="Moneda 19 3 4" xfId="638" xr:uid="{D8BFF227-9D07-48CB-97AB-1721A6A82CF8}"/>
    <cellStyle name="Moneda 19 3 5" xfId="1019" xr:uid="{A2637538-6045-4800-A0B4-01C6E3B7DCE0}"/>
    <cellStyle name="Moneda 19 4" xfId="210" xr:uid="{F070FA4C-85E4-49CC-9AE4-8A216DD8D691}"/>
    <cellStyle name="Moneda 19 4 2" xfId="497" xr:uid="{2CBC5B4F-4937-4047-94EF-F7A169E39F27}"/>
    <cellStyle name="Moneda 19 4 2 2" xfId="881" xr:uid="{82894EDC-736F-4760-A629-6F89C5B47383}"/>
    <cellStyle name="Moneda 19 4 2 3" xfId="1249" xr:uid="{09986468-7B92-4821-BF62-02FB29422783}"/>
    <cellStyle name="Moneda 19 4 3" xfId="684" xr:uid="{A917D2E5-EB0A-4B2F-99DA-5DC89E5F2DD1}"/>
    <cellStyle name="Moneda 19 4 4" xfId="1065" xr:uid="{9AFAEF7A-DC73-4DBB-8268-D0A9DDE85F1D}"/>
    <cellStyle name="Moneda 19 5" xfId="314" xr:uid="{CFBAEF52-722F-4161-8438-09FCF02475F3}"/>
    <cellStyle name="Moneda 19 5 2" xfId="776" xr:uid="{C3768DF6-4446-4D2C-A80D-8463BE1E23DD}"/>
    <cellStyle name="Moneda 19 5 3" xfId="1157" xr:uid="{BFB5D357-BAAE-42F0-A2C9-E09BA1054238}"/>
    <cellStyle name="Moneda 19 6" xfId="592" xr:uid="{AC91232C-5B5C-4A17-89ED-5149C8AD50C3}"/>
    <cellStyle name="Moneda 19 7" xfId="973" xr:uid="{DEB9E49D-73CF-4FCC-B5FF-3E1CB9D50893}"/>
    <cellStyle name="Moneda 2" xfId="7" xr:uid="{00000000-0005-0000-0000-00001A000000}"/>
    <cellStyle name="Moneda 2 2" xfId="35" xr:uid="{00000000-0005-0000-0000-00001B000000}"/>
    <cellStyle name="Moneda 2 2 2" xfId="48" xr:uid="{00000000-0005-0000-0000-00001C000000}"/>
    <cellStyle name="Moneda 2 2 2 2" xfId="74" xr:uid="{B1081F6A-F56E-4C35-96EB-EBBEE05BF083}"/>
    <cellStyle name="Moneda 2 2 2 2 2" xfId="361" xr:uid="{C8E4D223-99FB-4A45-8971-11C9997053F4}"/>
    <cellStyle name="Moneda 2 2 2 3" xfId="335" xr:uid="{53CF6701-8AB3-4479-AE15-A83473B52D3B}"/>
    <cellStyle name="Moneda 2 2 3" xfId="61" xr:uid="{86E7EA9E-396F-46AB-B6B8-F2C90BFB7E9B}"/>
    <cellStyle name="Moneda 2 2 3 2" xfId="348" xr:uid="{B8B8B878-1F67-4929-8C34-3B5B060A8965}"/>
    <cellStyle name="Moneda 2 2 4" xfId="322" xr:uid="{FA04D953-EBE4-4498-81AC-9668F4D77D7B}"/>
    <cellStyle name="Moneda 2 3" xfId="41" xr:uid="{00000000-0005-0000-0000-00001D000000}"/>
    <cellStyle name="Moneda 2 3 2" xfId="67" xr:uid="{D0996B81-A892-4DAF-8E99-A185FEAF5D0D}"/>
    <cellStyle name="Moneda 2 3 2 2" xfId="354" xr:uid="{0F0804FF-99E6-4578-8963-856BC408A67B}"/>
    <cellStyle name="Moneda 2 3 3" xfId="328" xr:uid="{975644C8-6BD6-4D34-9A09-EC98B2DFED04}"/>
    <cellStyle name="Moneda 2 4" xfId="55" xr:uid="{06BF41BD-8C88-4EEB-8C90-AA0763AD1C60}"/>
    <cellStyle name="Moneda 2 4 2" xfId="342" xr:uid="{D3A6DB5F-9B4C-4DDF-B3A6-BFEA616763FA}"/>
    <cellStyle name="Moneda 2 5" xfId="294" xr:uid="{3F1C2BFC-3D4F-4DD3-B2AB-0ED8B7DBAB05}"/>
    <cellStyle name="Moneda 20" xfId="28" xr:uid="{00000000-0005-0000-0000-00001E000000}"/>
    <cellStyle name="Moneda 20 2" xfId="128" xr:uid="{415AAC5D-E737-40FB-8BA9-C1876F8847B3}"/>
    <cellStyle name="Moneda 20 2 2" xfId="175" xr:uid="{8B1D7181-74C8-4664-A598-D9057279D7BD}"/>
    <cellStyle name="Moneda 20 2 2 2" xfId="267" xr:uid="{B6232362-A8D4-40E0-B70D-872193D8BCA5}"/>
    <cellStyle name="Moneda 20 2 2 2 2" xfId="554" xr:uid="{289B13D8-A795-4F47-A407-4315BA24E7E5}"/>
    <cellStyle name="Moneda 20 2 2 2 2 2" xfId="938" xr:uid="{9F3B9483-E358-4876-BE97-7B0A917C43DC}"/>
    <cellStyle name="Moneda 20 2 2 2 2 3" xfId="1306" xr:uid="{78203A0B-85EB-4968-861A-5BDA90295320}"/>
    <cellStyle name="Moneda 20 2 2 2 3" xfId="741" xr:uid="{2684BD0F-8D3D-4975-ACBC-DEC3406A75B0}"/>
    <cellStyle name="Moneda 20 2 2 2 4" xfId="1122" xr:uid="{B2CB261F-2B76-4A76-85C0-AECAA6D78790}"/>
    <cellStyle name="Moneda 20 2 2 3" xfId="462" xr:uid="{7D8E2B37-A606-4D27-A683-C08CD480151F}"/>
    <cellStyle name="Moneda 20 2 2 3 2" xfId="846" xr:uid="{1703D921-FC01-4945-835E-D63E4FCC471B}"/>
    <cellStyle name="Moneda 20 2 2 3 3" xfId="1214" xr:uid="{AF03C561-FA20-45A2-9DC2-EA79482E798D}"/>
    <cellStyle name="Moneda 20 2 2 4" xfId="649" xr:uid="{08B2BFB1-00F5-437A-890F-E095626F109A}"/>
    <cellStyle name="Moneda 20 2 2 5" xfId="1030" xr:uid="{B4045FCB-AD4C-4EE4-BFCF-21EA3A9D9E68}"/>
    <cellStyle name="Moneda 20 2 3" xfId="221" xr:uid="{7755577C-2544-40E7-9B4A-5EE58B0B1EDF}"/>
    <cellStyle name="Moneda 20 2 3 2" xfId="508" xr:uid="{81FEC15C-3716-4C45-BB2B-B198CAFA59CD}"/>
    <cellStyle name="Moneda 20 2 3 2 2" xfId="892" xr:uid="{B5C72535-F104-4497-AC4D-0F9EF2A84B25}"/>
    <cellStyle name="Moneda 20 2 3 2 3" xfId="1260" xr:uid="{53F78184-E066-4EFC-8711-2D5308BB7AD0}"/>
    <cellStyle name="Moneda 20 2 3 3" xfId="695" xr:uid="{CF09D34C-01D8-4D21-9742-1C823C0BE2B0}"/>
    <cellStyle name="Moneda 20 2 3 4" xfId="1076" xr:uid="{809049CE-8056-4927-A111-DE9576DF81B7}"/>
    <cellStyle name="Moneda 20 2 4" xfId="415" xr:uid="{FEDBF149-F31C-4670-BB48-5C7D1AEDB1F9}"/>
    <cellStyle name="Moneda 20 2 4 2" xfId="800" xr:uid="{7527B94C-C895-4DA9-AAD0-0EDDA537A1B9}"/>
    <cellStyle name="Moneda 20 2 4 3" xfId="1168" xr:uid="{A819EE0D-1064-491C-9877-856AC1F51B0C}"/>
    <cellStyle name="Moneda 20 2 5" xfId="603" xr:uid="{2C4522A7-C284-426E-972F-76C8E5080F22}"/>
    <cellStyle name="Moneda 20 2 6" xfId="984" xr:uid="{277E5E2E-7EBD-445A-8958-E2B5BE7A152C}"/>
    <cellStyle name="Moneda 20 3" xfId="165" xr:uid="{DDB04398-781D-451E-ABC8-B771DB280DB7}"/>
    <cellStyle name="Moneda 20 3 2" xfId="257" xr:uid="{DB46943E-9833-42EB-A61C-1F674DE1FCEE}"/>
    <cellStyle name="Moneda 20 3 2 2" xfId="544" xr:uid="{35C80ADA-7DC3-47CC-AD3F-0F7F859648D0}"/>
    <cellStyle name="Moneda 20 3 2 2 2" xfId="928" xr:uid="{B3C72621-88D4-4AC0-9948-C072CD4E6BF1}"/>
    <cellStyle name="Moneda 20 3 2 2 3" xfId="1296" xr:uid="{D33BBD02-A81B-43DB-9799-B654B4B8E29C}"/>
    <cellStyle name="Moneda 20 3 2 3" xfId="731" xr:uid="{8E0C4765-5A79-4C28-A363-D1872BB263A0}"/>
    <cellStyle name="Moneda 20 3 2 4" xfId="1112" xr:uid="{F6E3A1E9-F3B2-4914-8AB4-125B97A9517F}"/>
    <cellStyle name="Moneda 20 3 3" xfId="452" xr:uid="{E101719D-3ACE-47AB-82D9-E3558ECAEF8C}"/>
    <cellStyle name="Moneda 20 3 3 2" xfId="836" xr:uid="{4B57EF10-2BC2-4468-AB34-DD93462ABBF7}"/>
    <cellStyle name="Moneda 20 3 3 3" xfId="1204" xr:uid="{A4426461-6D18-47FE-84F5-10397B287BD8}"/>
    <cellStyle name="Moneda 20 3 4" xfId="639" xr:uid="{B0224583-BE72-4323-B1AC-0EE40FD66303}"/>
    <cellStyle name="Moneda 20 3 5" xfId="1020" xr:uid="{2EF1D155-A393-41FF-8FF8-3B8F268F58A9}"/>
    <cellStyle name="Moneda 20 4" xfId="211" xr:uid="{B6E251DE-3DE9-4671-BD7A-AE3EA2C7E29F}"/>
    <cellStyle name="Moneda 20 4 2" xfId="498" xr:uid="{65EBA785-3745-4EB3-8460-4857EE94DE66}"/>
    <cellStyle name="Moneda 20 4 2 2" xfId="882" xr:uid="{D5F1DD59-4C90-4AF4-A517-BCDB124417DF}"/>
    <cellStyle name="Moneda 20 4 2 3" xfId="1250" xr:uid="{5E909570-FE09-4A0E-A7BD-3744657CD09C}"/>
    <cellStyle name="Moneda 20 4 3" xfId="685" xr:uid="{40342F9E-75E5-4DE3-AB49-2ECBFDBB1359}"/>
    <cellStyle name="Moneda 20 4 4" xfId="1066" xr:uid="{A650493E-64CF-4444-8093-EDF8366449C9}"/>
    <cellStyle name="Moneda 20 5" xfId="315" xr:uid="{486AD23D-CD76-48E4-8923-3118A48ECEE0}"/>
    <cellStyle name="Moneda 20 5 2" xfId="777" xr:uid="{C6BB24B2-CE46-42B7-9C3A-3CF3537BB102}"/>
    <cellStyle name="Moneda 20 5 3" xfId="1158" xr:uid="{08AEF4F4-7CD1-4C75-B34A-594B9A530311}"/>
    <cellStyle name="Moneda 20 6" xfId="593" xr:uid="{93C35EC2-69FD-4DC4-9BB7-CDBF727B20AA}"/>
    <cellStyle name="Moneda 20 7" xfId="974" xr:uid="{4C49DB27-FA8A-4682-952F-42D90CBF22A4}"/>
    <cellStyle name="Moneda 21" xfId="13" xr:uid="{00000000-0005-0000-0000-00001F000000}"/>
    <cellStyle name="Moneda 21 2" xfId="133" xr:uid="{76750B6A-6935-4FCA-AC39-851AE6095553}"/>
    <cellStyle name="Moneda 21 2 2" xfId="180" xr:uid="{E7DE25AB-F962-4BA4-A7EF-7E0C3C9A9139}"/>
    <cellStyle name="Moneda 21 2 2 2" xfId="272" xr:uid="{1DF207DC-8C77-4A1E-BCA8-668A764DCE04}"/>
    <cellStyle name="Moneda 21 2 2 2 2" xfId="559" xr:uid="{D6A9F6B7-37B7-4F14-8A48-12737A198ED7}"/>
    <cellStyle name="Moneda 21 2 2 2 2 2" xfId="943" xr:uid="{97806D4B-B7F6-45BE-B787-3083D20A678C}"/>
    <cellStyle name="Moneda 21 2 2 2 2 3" xfId="1311" xr:uid="{73A4C11A-D90C-4C5C-B236-F839B869A323}"/>
    <cellStyle name="Moneda 21 2 2 2 3" xfId="746" xr:uid="{184D1B95-2D8B-46F1-A545-C23B364918FF}"/>
    <cellStyle name="Moneda 21 2 2 2 4" xfId="1127" xr:uid="{49B78E74-D890-40F6-A213-28BFD93F4561}"/>
    <cellStyle name="Moneda 21 2 2 3" xfId="467" xr:uid="{374F8A61-C6A1-460A-9915-AB6ECCA3CD00}"/>
    <cellStyle name="Moneda 21 2 2 3 2" xfId="851" xr:uid="{13B0CB4B-D105-4757-BCDE-A9E6465DFBD5}"/>
    <cellStyle name="Moneda 21 2 2 3 3" xfId="1219" xr:uid="{90EC52AC-12BA-47B7-A0A8-C7E01A1F0A22}"/>
    <cellStyle name="Moneda 21 2 2 4" xfId="654" xr:uid="{6D7E7E80-B48B-4320-B28E-85DEB6F816EF}"/>
    <cellStyle name="Moneda 21 2 2 5" xfId="1035" xr:uid="{916AD16B-28F4-4386-8652-7A4F5780DFEB}"/>
    <cellStyle name="Moneda 21 2 3" xfId="226" xr:uid="{6967D7DA-AEFF-4B92-895D-F9F311152316}"/>
    <cellStyle name="Moneda 21 2 3 2" xfId="513" xr:uid="{5E54182D-A550-4EB4-817C-282ED2149F6A}"/>
    <cellStyle name="Moneda 21 2 3 2 2" xfId="897" xr:uid="{33E58055-F68F-4278-BDB9-D87FBDBB399E}"/>
    <cellStyle name="Moneda 21 2 3 2 3" xfId="1265" xr:uid="{CE449729-4EE7-40CF-9DE5-B8C394DF558F}"/>
    <cellStyle name="Moneda 21 2 3 3" xfId="700" xr:uid="{61666B9E-2F38-4F60-AC34-26FC493154E3}"/>
    <cellStyle name="Moneda 21 2 3 4" xfId="1081" xr:uid="{D1DB7CD3-F0A5-4957-9BBF-A5993FCC35D1}"/>
    <cellStyle name="Moneda 21 2 4" xfId="420" xr:uid="{97830951-E0EE-4173-B13B-C67F0B6C6039}"/>
    <cellStyle name="Moneda 21 2 4 2" xfId="805" xr:uid="{311B93C7-B5D9-421F-AFC4-6BB8966BB9FC}"/>
    <cellStyle name="Moneda 21 2 4 3" xfId="1173" xr:uid="{08404CA4-EC6E-41CD-8E8D-1EE1B7E15B5C}"/>
    <cellStyle name="Moneda 21 2 5" xfId="608" xr:uid="{296DA9C6-99D5-4CEB-A380-1ABB12259966}"/>
    <cellStyle name="Moneda 21 2 6" xfId="989" xr:uid="{312C3361-3A7F-4AD9-9D44-0595C669E2C3}"/>
    <cellStyle name="Moneda 21 3" xfId="150" xr:uid="{B8CDF1AC-E0B3-4C32-ACBF-856339808AB8}"/>
    <cellStyle name="Moneda 21 3 2" xfId="242" xr:uid="{BEA98BED-1D3F-43B1-B4E2-93AD7396A991}"/>
    <cellStyle name="Moneda 21 3 2 2" xfId="529" xr:uid="{512AC4C2-7A59-4727-B791-E100B4F681DA}"/>
    <cellStyle name="Moneda 21 3 2 2 2" xfId="913" xr:uid="{7A8DC6A3-D468-49CE-8F0E-6459492F5279}"/>
    <cellStyle name="Moneda 21 3 2 2 3" xfId="1281" xr:uid="{AE1A1200-E8C6-4D7F-8AA2-B82922C81550}"/>
    <cellStyle name="Moneda 21 3 2 3" xfId="716" xr:uid="{86280BA3-06EC-4168-BD3D-E026F7105B0A}"/>
    <cellStyle name="Moneda 21 3 2 4" xfId="1097" xr:uid="{16BC0907-FECE-43CB-A7B9-11C0F40F4DD1}"/>
    <cellStyle name="Moneda 21 3 3" xfId="437" xr:uid="{9EC06330-3A86-49FC-82D8-D5F6E1AB2967}"/>
    <cellStyle name="Moneda 21 3 3 2" xfId="821" xr:uid="{EC3BA4FF-59F3-4033-BCC1-80EAA71353F5}"/>
    <cellStyle name="Moneda 21 3 3 3" xfId="1189" xr:uid="{B87ED52D-F865-446C-BD5C-2C420928F520}"/>
    <cellStyle name="Moneda 21 3 4" xfId="624" xr:uid="{8BA10D77-9BCD-4B42-BB37-219438F68686}"/>
    <cellStyle name="Moneda 21 3 5" xfId="1005" xr:uid="{037D127B-B17F-4454-AD9A-572B4CF85F9C}"/>
    <cellStyle name="Moneda 21 4" xfId="196" xr:uid="{D3AF11FC-7249-408B-82C0-D59B1E2D6119}"/>
    <cellStyle name="Moneda 21 4 2" xfId="483" xr:uid="{20B2509F-40F4-4B1C-A690-3C08C05C5A60}"/>
    <cellStyle name="Moneda 21 4 2 2" xfId="867" xr:uid="{839AFCDB-E4F4-4F8A-B082-361C6412E6CF}"/>
    <cellStyle name="Moneda 21 4 2 3" xfId="1235" xr:uid="{209911F3-E838-49AD-A01D-628E69E75860}"/>
    <cellStyle name="Moneda 21 4 3" xfId="670" xr:uid="{7481CC3A-188E-41B6-B247-564CAD3593FE}"/>
    <cellStyle name="Moneda 21 4 4" xfId="1051" xr:uid="{9D1B09E5-C229-440B-9847-0559F37293BB}"/>
    <cellStyle name="Moneda 21 5" xfId="300" xr:uid="{128CB4DA-F142-4A3D-B10A-089AB32C3C03}"/>
    <cellStyle name="Moneda 21 5 2" xfId="762" xr:uid="{0D455084-A326-4894-B7F1-B649F622A2AE}"/>
    <cellStyle name="Moneda 21 5 3" xfId="1143" xr:uid="{D13EE867-8A56-45B6-BD8F-CDFDFFE48EFD}"/>
    <cellStyle name="Moneda 21 6" xfId="578" xr:uid="{9E296368-F798-4414-A708-1BAC8C730AC7}"/>
    <cellStyle name="Moneda 21 7" xfId="959" xr:uid="{3922F317-DEEC-4798-8909-93F41D21ED25}"/>
    <cellStyle name="Moneda 22" xfId="29" xr:uid="{00000000-0005-0000-0000-000020000000}"/>
    <cellStyle name="Moneda 22 2" xfId="132" xr:uid="{FDC2F997-DC5D-436E-AF41-2F68D77B92D3}"/>
    <cellStyle name="Moneda 22 2 2" xfId="179" xr:uid="{DFBAD121-515E-4C6B-BF70-019B106C8F94}"/>
    <cellStyle name="Moneda 22 2 2 2" xfId="271" xr:uid="{810A2B0E-0033-4B45-B6CF-68D37A0EA238}"/>
    <cellStyle name="Moneda 22 2 2 2 2" xfId="558" xr:uid="{F2071012-13C9-4EEA-8AD9-0084B9B1EB6C}"/>
    <cellStyle name="Moneda 22 2 2 2 2 2" xfId="942" xr:uid="{8A6F02D2-97A2-4BC1-B620-7980E91F13C1}"/>
    <cellStyle name="Moneda 22 2 2 2 2 3" xfId="1310" xr:uid="{2CEEAB6A-88B7-47D3-BC5D-9A42429100B9}"/>
    <cellStyle name="Moneda 22 2 2 2 3" xfId="745" xr:uid="{CEAE4238-C5BB-4015-B69C-D9CB38CBEE71}"/>
    <cellStyle name="Moneda 22 2 2 2 4" xfId="1126" xr:uid="{3673BED9-957F-4F85-A971-FDE5DB345ADF}"/>
    <cellStyle name="Moneda 22 2 2 3" xfId="466" xr:uid="{6EECC12B-8B2A-4499-812F-B3CDDD3C3BF0}"/>
    <cellStyle name="Moneda 22 2 2 3 2" xfId="850" xr:uid="{D7B5007D-17DA-4A8B-985A-F66B530FDD3A}"/>
    <cellStyle name="Moneda 22 2 2 3 3" xfId="1218" xr:uid="{9C7D2DF5-CC64-46FB-B1C1-C0F9A73E6ABE}"/>
    <cellStyle name="Moneda 22 2 2 4" xfId="653" xr:uid="{7551F6DA-60C5-4656-9B3A-981F9AEDB6EE}"/>
    <cellStyle name="Moneda 22 2 2 5" xfId="1034" xr:uid="{9801812D-2350-4D37-AFFE-F1DB8A223D2D}"/>
    <cellStyle name="Moneda 22 2 3" xfId="225" xr:uid="{D512110C-53E2-490B-BE7F-02AA3A96E4F5}"/>
    <cellStyle name="Moneda 22 2 3 2" xfId="512" xr:uid="{C47BFAD2-F3AC-4F1E-BB7C-EDFC82E0C2D7}"/>
    <cellStyle name="Moneda 22 2 3 2 2" xfId="896" xr:uid="{8F3D219E-B362-4EE5-A3A0-B27F98CA147A}"/>
    <cellStyle name="Moneda 22 2 3 2 3" xfId="1264" xr:uid="{0CC37C68-58FF-4F6C-BC85-002AB4A6B800}"/>
    <cellStyle name="Moneda 22 2 3 3" xfId="699" xr:uid="{4F44DEB5-0998-4574-B3FA-EB28C13AA81B}"/>
    <cellStyle name="Moneda 22 2 3 4" xfId="1080" xr:uid="{70EBD057-E177-4F13-AF12-A6B289D132C4}"/>
    <cellStyle name="Moneda 22 2 4" xfId="419" xr:uid="{AE00F129-8436-4694-8AD6-3A1514A12985}"/>
    <cellStyle name="Moneda 22 2 4 2" xfId="804" xr:uid="{C722B392-2F61-4FD7-BE22-977FC5EA36A8}"/>
    <cellStyle name="Moneda 22 2 4 3" xfId="1172" xr:uid="{73B54B68-9EF8-4ECC-B08C-BCA429F2F0D1}"/>
    <cellStyle name="Moneda 22 2 5" xfId="607" xr:uid="{62C9CAB6-C993-4C7D-80A2-2DAFA0BA8E57}"/>
    <cellStyle name="Moneda 22 2 6" xfId="988" xr:uid="{CBF5FF6B-7BBD-4FCA-802C-964F9EEB1813}"/>
    <cellStyle name="Moneda 22 3" xfId="166" xr:uid="{BD430FEB-D047-447A-8A70-7AC889F9D896}"/>
    <cellStyle name="Moneda 22 3 2" xfId="258" xr:uid="{EA378A0B-F588-4F91-A437-657F29399B15}"/>
    <cellStyle name="Moneda 22 3 2 2" xfId="545" xr:uid="{A1A9D810-A7FB-4832-8872-B8DC912F6BF7}"/>
    <cellStyle name="Moneda 22 3 2 2 2" xfId="929" xr:uid="{793156D5-0EF4-4A67-A7AA-9471E8F25C7C}"/>
    <cellStyle name="Moneda 22 3 2 2 3" xfId="1297" xr:uid="{C3836997-9414-47F9-AADF-5272B89787C9}"/>
    <cellStyle name="Moneda 22 3 2 3" xfId="732" xr:uid="{F57D84B3-DD26-43A9-98BE-4EB3D87815CB}"/>
    <cellStyle name="Moneda 22 3 2 4" xfId="1113" xr:uid="{536318D0-6819-4960-B8D4-165614A6320B}"/>
    <cellStyle name="Moneda 22 3 3" xfId="453" xr:uid="{12DEDEAF-3D7E-4B4C-8ADB-44B0D6C7DE02}"/>
    <cellStyle name="Moneda 22 3 3 2" xfId="837" xr:uid="{74080B5B-F742-4C54-8AB6-432F6837A903}"/>
    <cellStyle name="Moneda 22 3 3 3" xfId="1205" xr:uid="{4CA20038-F312-424C-9C09-DD44B8B79D06}"/>
    <cellStyle name="Moneda 22 3 4" xfId="640" xr:uid="{E58DBD89-DF69-4CA9-9581-3488C0A5D85D}"/>
    <cellStyle name="Moneda 22 3 5" xfId="1021" xr:uid="{8B75A35E-DFF1-43B4-B0A9-0726A0F5CC61}"/>
    <cellStyle name="Moneda 22 4" xfId="212" xr:uid="{4E11CCB0-700E-4332-97CE-7BCF124C5B6F}"/>
    <cellStyle name="Moneda 22 4 2" xfId="499" xr:uid="{54D3D55A-E49E-4C24-83C2-AAF876C22F53}"/>
    <cellStyle name="Moneda 22 4 2 2" xfId="883" xr:uid="{C4EE94FD-6B56-44C7-AF81-5A96C4EB6055}"/>
    <cellStyle name="Moneda 22 4 2 3" xfId="1251" xr:uid="{0CDC1E47-936E-49D6-9535-8CDE9E03A5FA}"/>
    <cellStyle name="Moneda 22 4 3" xfId="686" xr:uid="{130675FC-BFBF-4D28-9034-A975B67DA10F}"/>
    <cellStyle name="Moneda 22 4 4" xfId="1067" xr:uid="{EB644595-C649-4C05-9CF9-666C7D99933C}"/>
    <cellStyle name="Moneda 22 5" xfId="316" xr:uid="{AEA18DD2-0BEC-4D8B-8DA9-DAFD04F86105}"/>
    <cellStyle name="Moneda 22 5 2" xfId="778" xr:uid="{54896225-7F33-4B78-8756-CCB3ADC2732C}"/>
    <cellStyle name="Moneda 22 5 3" xfId="1159" xr:uid="{3A785BF0-37C4-4F48-B8D1-17485F568275}"/>
    <cellStyle name="Moneda 22 6" xfId="594" xr:uid="{D83F25A4-38A7-48F5-969E-BD9ED00C1281}"/>
    <cellStyle name="Moneda 22 7" xfId="975" xr:uid="{3BFFF936-F1C2-4212-8F4C-CD0F6981F68A}"/>
    <cellStyle name="Moneda 23" xfId="32" xr:uid="{00000000-0005-0000-0000-000021000000}"/>
    <cellStyle name="Moneda 23 2" xfId="46" xr:uid="{00000000-0005-0000-0000-000022000000}"/>
    <cellStyle name="Moneda 23 2 2" xfId="72" xr:uid="{116C9899-A2C9-4516-891F-C7144D582905}"/>
    <cellStyle name="Moneda 23 2 2 2" xfId="359" xr:uid="{42148BAD-6035-4D6A-9261-5348118B78A9}"/>
    <cellStyle name="Moneda 23 2 3" xfId="333" xr:uid="{CA0FE35A-14F3-461E-9150-B4994CB3DB08}"/>
    <cellStyle name="Moneda 23 3" xfId="59" xr:uid="{2B0FCC5E-185C-4DB0-B87B-1F5D9E004D90}"/>
    <cellStyle name="Moneda 23 3 2" xfId="346" xr:uid="{333C3002-9A3F-4A05-A93B-1543C19F271B}"/>
    <cellStyle name="Moneda 23 4" xfId="319" xr:uid="{335DD247-DDD3-4EF8-8675-81C360FD34AF}"/>
    <cellStyle name="Moneda 24" xfId="30" xr:uid="{00000000-0005-0000-0000-000023000000}"/>
    <cellStyle name="Moneda 24 2" xfId="44" xr:uid="{00000000-0005-0000-0000-000024000000}"/>
    <cellStyle name="Moneda 24 2 2" xfId="70" xr:uid="{F40DB212-1E47-4079-8F64-A26C34A49A64}"/>
    <cellStyle name="Moneda 24 2 2 2" xfId="357" xr:uid="{D19C6A8A-0C65-4BFD-8C7D-12F0E4E544C4}"/>
    <cellStyle name="Moneda 24 2 3" xfId="331" xr:uid="{E9C4040F-AE14-46EF-9C68-CF741C862E6F}"/>
    <cellStyle name="Moneda 24 3" xfId="57" xr:uid="{68257D15-6491-4538-848D-39ADCA1F84F7}"/>
    <cellStyle name="Moneda 24 3 2" xfId="344" xr:uid="{494424C3-FA05-4A8D-BFA1-A53165C3E900}"/>
    <cellStyle name="Moneda 24 4" xfId="317" xr:uid="{5C761FAF-13DE-44D9-B236-CD2DFB2AD841}"/>
    <cellStyle name="Moneda 25" xfId="39" xr:uid="{00000000-0005-0000-0000-000025000000}"/>
    <cellStyle name="Moneda 25 2" xfId="65" xr:uid="{0F779125-9CAA-4AF2-951A-07DB5FC9BE49}"/>
    <cellStyle name="Moneda 25 2 2" xfId="352" xr:uid="{AA9A953C-5A73-4373-915A-E6339E8C92C3}"/>
    <cellStyle name="Moneda 25 3" xfId="326" xr:uid="{55827BE9-1194-4651-B2A5-191F59B55045}"/>
    <cellStyle name="Moneda 3" xfId="8" xr:uid="{00000000-0005-0000-0000-000026000000}"/>
    <cellStyle name="Moneda 3 2" xfId="124" xr:uid="{A836B14A-C923-45A7-9D47-C82BD713B0F3}"/>
    <cellStyle name="Moneda 3 2 2" xfId="171" xr:uid="{652FE161-75FA-4009-B1B9-1C4D01C9096E}"/>
    <cellStyle name="Moneda 3 2 2 2" xfId="263" xr:uid="{453236FF-1256-4316-AA3A-CBD6EC1921B3}"/>
    <cellStyle name="Moneda 3 2 2 2 2" xfId="550" xr:uid="{448A1CC8-9370-4929-9749-A773AF36B9F4}"/>
    <cellStyle name="Moneda 3 2 2 2 2 2" xfId="934" xr:uid="{C1EA1898-07B1-463A-9F31-A8908713DD7D}"/>
    <cellStyle name="Moneda 3 2 2 2 2 3" xfId="1302" xr:uid="{DBC3B4C2-4142-4750-993E-FAFB4548EFF7}"/>
    <cellStyle name="Moneda 3 2 2 2 3" xfId="737" xr:uid="{84E40E57-3BCD-4611-9AC9-B14AD91991D6}"/>
    <cellStyle name="Moneda 3 2 2 2 4" xfId="1118" xr:uid="{3F173457-7DE9-4AF3-96C9-83640F7F3B63}"/>
    <cellStyle name="Moneda 3 2 2 3" xfId="458" xr:uid="{F2BCA178-78C7-4A97-836F-920CEAE9BFE9}"/>
    <cellStyle name="Moneda 3 2 2 3 2" xfId="842" xr:uid="{5301EAAD-BF07-4CF3-BE3B-07B8929198BF}"/>
    <cellStyle name="Moneda 3 2 2 3 3" xfId="1210" xr:uid="{32E1D90E-784E-44F5-8AD8-DB1AE000A76A}"/>
    <cellStyle name="Moneda 3 2 2 4" xfId="645" xr:uid="{9B81CD9F-4113-40C2-A930-B2A8D302410E}"/>
    <cellStyle name="Moneda 3 2 2 5" xfId="1026" xr:uid="{1D3D662A-0359-432C-AD3C-90EAF97A9F41}"/>
    <cellStyle name="Moneda 3 2 3" xfId="217" xr:uid="{6D9F45BB-E7A8-4073-974B-EDE0E2500122}"/>
    <cellStyle name="Moneda 3 2 3 2" xfId="504" xr:uid="{6A4D7870-7C2C-4DB1-91B5-5AA9317B2E50}"/>
    <cellStyle name="Moneda 3 2 3 2 2" xfId="888" xr:uid="{A3F00F8E-C5D5-4F37-BE95-EDDD4FB95210}"/>
    <cellStyle name="Moneda 3 2 3 2 3" xfId="1256" xr:uid="{5D3FAC5F-67A0-479B-B497-F2C2970957E3}"/>
    <cellStyle name="Moneda 3 2 3 3" xfId="691" xr:uid="{603B9A90-3985-46D9-BEB2-8EA082EAAF89}"/>
    <cellStyle name="Moneda 3 2 3 4" xfId="1072" xr:uid="{A8794023-119F-47B4-BBF0-A66F6A77857B}"/>
    <cellStyle name="Moneda 3 2 4" xfId="411" xr:uid="{D9222606-EB01-4A16-89F3-9050EC923E91}"/>
    <cellStyle name="Moneda 3 2 4 2" xfId="796" xr:uid="{5E374378-343D-4238-BB43-FBBDB141F9ED}"/>
    <cellStyle name="Moneda 3 2 4 3" xfId="1164" xr:uid="{17FBFFC9-6819-4AC1-8ADA-D2E6F51F4813}"/>
    <cellStyle name="Moneda 3 2 5" xfId="599" xr:uid="{E26DBAEE-D2DE-4318-890B-238D7744D7B5}"/>
    <cellStyle name="Moneda 3 2 6" xfId="980" xr:uid="{A12FBCC5-B32A-49EF-BDB3-8AABC3CEE5BE}"/>
    <cellStyle name="Moneda 3 3" xfId="146" xr:uid="{ACB1CDB2-2D41-4731-BFDF-9D03034568A5}"/>
    <cellStyle name="Moneda 3 3 2" xfId="238" xr:uid="{F50A21B5-7DBF-4F04-85C4-7F2DAC748B8B}"/>
    <cellStyle name="Moneda 3 3 2 2" xfId="525" xr:uid="{00694C88-0D7C-4479-B2F6-30166C21C1DD}"/>
    <cellStyle name="Moneda 3 3 2 2 2" xfId="909" xr:uid="{BB80E62B-64C5-4EA0-BBFE-0183183A0443}"/>
    <cellStyle name="Moneda 3 3 2 2 3" xfId="1277" xr:uid="{A01CB129-36FF-4CAE-A37D-959D7EF3D86D}"/>
    <cellStyle name="Moneda 3 3 2 3" xfId="712" xr:uid="{AD4A122D-0F73-4E15-B211-50D89614DAD7}"/>
    <cellStyle name="Moneda 3 3 2 4" xfId="1093" xr:uid="{6658EC3D-004E-4A1D-BDB9-EDA3BAF2D2B6}"/>
    <cellStyle name="Moneda 3 3 3" xfId="433" xr:uid="{F3DA6091-6E4A-41BB-8A49-BF5E7E80F119}"/>
    <cellStyle name="Moneda 3 3 3 2" xfId="817" xr:uid="{BE91047E-243A-4F4B-85AF-A8C34CAA47ED}"/>
    <cellStyle name="Moneda 3 3 3 3" xfId="1185" xr:uid="{D800A64F-3B84-4F3D-8282-D06650E3A54F}"/>
    <cellStyle name="Moneda 3 3 4" xfId="620" xr:uid="{CBE18591-2FEB-4DD6-82CE-7F4F5ED81A0F}"/>
    <cellStyle name="Moneda 3 3 5" xfId="1001" xr:uid="{37BBEFB6-13BE-4249-873C-EC3482A6958A}"/>
    <cellStyle name="Moneda 3 4" xfId="192" xr:uid="{E9BF63FE-0DB9-4593-A9DA-A28666242B5A}"/>
    <cellStyle name="Moneda 3 4 2" xfId="479" xr:uid="{C94590FD-E4F1-4B81-87F5-2237C6F13314}"/>
    <cellStyle name="Moneda 3 4 2 2" xfId="863" xr:uid="{10D04D94-D616-4C41-993E-974B46B4E367}"/>
    <cellStyle name="Moneda 3 4 2 3" xfId="1231" xr:uid="{88510C5D-B4FE-4117-8887-9F061E5D1193}"/>
    <cellStyle name="Moneda 3 4 3" xfId="666" xr:uid="{37381AE6-CA79-4509-955E-D99F4037489D}"/>
    <cellStyle name="Moneda 3 4 4" xfId="1047" xr:uid="{75F62DD7-5109-4B48-B4D8-367F78CD1642}"/>
    <cellStyle name="Moneda 3 5" xfId="295" xr:uid="{36DD6246-A5C6-4B43-B591-AE3B80C81F4E}"/>
    <cellStyle name="Moneda 3 5 2" xfId="758" xr:uid="{F8527B09-3F66-4561-B93A-C67A6B9505AE}"/>
    <cellStyle name="Moneda 3 5 3" xfId="1139" xr:uid="{E5130C9C-5FD0-44EA-984F-D21E12618FEE}"/>
    <cellStyle name="Moneda 3 6" xfId="574" xr:uid="{AAEA51ED-068B-4242-B3A0-09AC7E8CFFA8}"/>
    <cellStyle name="Moneda 3 7" xfId="955" xr:uid="{89649CBC-ACB3-40CA-9497-5DB545B0FD7B}"/>
    <cellStyle name="Moneda 4" xfId="12" xr:uid="{00000000-0005-0000-0000-000027000000}"/>
    <cellStyle name="Moneda 4 2" xfId="141" xr:uid="{5E81F1B9-3D63-4962-90DC-730EE1EC4017}"/>
    <cellStyle name="Moneda 4 2 2" xfId="187" xr:uid="{0A913E44-E482-4C03-9235-135D7603B8A8}"/>
    <cellStyle name="Moneda 4 2 2 2" xfId="279" xr:uid="{9B8618BB-6177-41BC-957E-28ACA7DE9032}"/>
    <cellStyle name="Moneda 4 2 2 2 2" xfId="566" xr:uid="{00143933-1BE5-4E83-898D-A7CF5077D239}"/>
    <cellStyle name="Moneda 4 2 2 2 2 2" xfId="950" xr:uid="{7E43B986-587D-425C-86F0-C351A352AA9E}"/>
    <cellStyle name="Moneda 4 2 2 2 2 3" xfId="1318" xr:uid="{C61505D8-DF90-41BD-A1E6-9A7E07E482A6}"/>
    <cellStyle name="Moneda 4 2 2 2 3" xfId="753" xr:uid="{1DCF0E2C-7A4F-43F4-81CB-D16B9876C5D9}"/>
    <cellStyle name="Moneda 4 2 2 2 4" xfId="1134" xr:uid="{C81ADBBA-9AC5-43E6-9568-CE648E1C0E3C}"/>
    <cellStyle name="Moneda 4 2 2 3" xfId="474" xr:uid="{5FBD669E-6A7F-4E49-ABEB-2CAA448B3F70}"/>
    <cellStyle name="Moneda 4 2 2 3 2" xfId="858" xr:uid="{CE8EDF1C-00EA-4675-B10C-586887B4F8D4}"/>
    <cellStyle name="Moneda 4 2 2 3 3" xfId="1226" xr:uid="{88D55E07-FDF3-4B9F-BAF1-0B62572B7A14}"/>
    <cellStyle name="Moneda 4 2 2 4" xfId="661" xr:uid="{ED5F485E-22F4-4336-AD9A-C4725CBA006A}"/>
    <cellStyle name="Moneda 4 2 2 5" xfId="1042" xr:uid="{956D72F3-EFB4-43E8-9894-3C3A9A8FF1FE}"/>
    <cellStyle name="Moneda 4 2 3" xfId="233" xr:uid="{A58A4557-40D7-4E00-8577-FD4B78FEF815}"/>
    <cellStyle name="Moneda 4 2 3 2" xfId="520" xr:uid="{9187F6D2-38B0-4DB1-A082-294457F9435F}"/>
    <cellStyle name="Moneda 4 2 3 2 2" xfId="904" xr:uid="{F0856E28-8F16-4B81-9BD3-A010B328A4C9}"/>
    <cellStyle name="Moneda 4 2 3 2 3" xfId="1272" xr:uid="{FCC6A4BA-959C-43F3-A0E1-00E6C6A26047}"/>
    <cellStyle name="Moneda 4 2 3 3" xfId="707" xr:uid="{69D64FD2-BF52-4F35-89E6-EB20CD4DCB6A}"/>
    <cellStyle name="Moneda 4 2 3 4" xfId="1088" xr:uid="{D8EF7E90-7483-4479-B5B1-5A752BEFB155}"/>
    <cellStyle name="Moneda 4 2 4" xfId="428" xr:uid="{3A061254-18D7-4BD6-A8FD-6EA442582FA5}"/>
    <cellStyle name="Moneda 4 2 4 2" xfId="812" xr:uid="{6E669074-0C76-42F5-929A-40C7169F444E}"/>
    <cellStyle name="Moneda 4 2 4 3" xfId="1180" xr:uid="{681F16D6-28B9-4979-AC97-C450071613CA}"/>
    <cellStyle name="Moneda 4 2 5" xfId="615" xr:uid="{784F940C-A9CA-4B9B-83F8-2540DB3988C6}"/>
    <cellStyle name="Moneda 4 2 6" xfId="996" xr:uid="{810328AD-259A-4468-8D17-2D7A6683E13E}"/>
    <cellStyle name="Moneda 4 3" xfId="149" xr:uid="{2257EC9D-CA3A-485F-998E-614382505AF4}"/>
    <cellStyle name="Moneda 4 3 2" xfId="241" xr:uid="{19BD4E34-F521-47CB-9542-B5C2B6EE4EEB}"/>
    <cellStyle name="Moneda 4 3 2 2" xfId="528" xr:uid="{A49C44D6-0250-4E46-8980-2BFD734C3AC6}"/>
    <cellStyle name="Moneda 4 3 2 2 2" xfId="912" xr:uid="{4B55BAF3-58E1-46CE-B59A-19D2B366D607}"/>
    <cellStyle name="Moneda 4 3 2 2 3" xfId="1280" xr:uid="{19C7E56A-A79D-4F74-B25F-4A51EA7F576B}"/>
    <cellStyle name="Moneda 4 3 2 3" xfId="715" xr:uid="{ACD4C5C0-D9F6-44A7-A50F-956B81242B65}"/>
    <cellStyle name="Moneda 4 3 2 4" xfId="1096" xr:uid="{7B27A00A-9859-4B0E-B290-8016CD7FD6EE}"/>
    <cellStyle name="Moneda 4 3 3" xfId="436" xr:uid="{51DF5624-608F-42A5-94BC-7959C00BC806}"/>
    <cellStyle name="Moneda 4 3 3 2" xfId="820" xr:uid="{CB1CD3D0-8707-43E2-B97A-B305AA19A876}"/>
    <cellStyle name="Moneda 4 3 3 3" xfId="1188" xr:uid="{18EAB4F0-2ACD-49CA-88D7-3B9AD6F2BE26}"/>
    <cellStyle name="Moneda 4 3 4" xfId="623" xr:uid="{F2C4B5B2-10CF-474D-86F7-19E32F26ED27}"/>
    <cellStyle name="Moneda 4 3 5" xfId="1004" xr:uid="{7188D5F3-FA45-4133-A718-0ABB70044B3B}"/>
    <cellStyle name="Moneda 4 4" xfId="195" xr:uid="{F3E75F6A-569C-4BE4-9BDD-EFF7983CAFBE}"/>
    <cellStyle name="Moneda 4 4 2" xfId="482" xr:uid="{696426CD-13EC-4269-B5D4-8EFDF47156EB}"/>
    <cellStyle name="Moneda 4 4 2 2" xfId="866" xr:uid="{A17D5286-BD9D-4E7A-B4B1-A1EFCFFB3D54}"/>
    <cellStyle name="Moneda 4 4 2 3" xfId="1234" xr:uid="{39CB9E72-E977-42D6-8D53-2F724C92EC7A}"/>
    <cellStyle name="Moneda 4 4 3" xfId="669" xr:uid="{29694981-29FE-4D76-A814-DC5448206E4D}"/>
    <cellStyle name="Moneda 4 4 4" xfId="1050" xr:uid="{155F210E-F75F-4BC3-BA1E-191BA98C3383}"/>
    <cellStyle name="Moneda 4 5" xfId="299" xr:uid="{1A394455-7CAF-40F8-B573-800323477663}"/>
    <cellStyle name="Moneda 4 5 2" xfId="761" xr:uid="{02E36EE4-E2AF-4A99-BEA0-0AE252680822}"/>
    <cellStyle name="Moneda 4 5 3" xfId="1142" xr:uid="{BBE740E2-0AFD-40EE-976C-9C4E4D4CD527}"/>
    <cellStyle name="Moneda 4 6" xfId="577" xr:uid="{2F303600-EF79-4E03-ABBC-6C59D7BCE506}"/>
    <cellStyle name="Moneda 4 7" xfId="958" xr:uid="{A3DA54FB-0A2B-4E0D-9549-76CE84AB4BEE}"/>
    <cellStyle name="Moneda 5" xfId="11" xr:uid="{00000000-0005-0000-0000-000028000000}"/>
    <cellStyle name="Moneda 5 2" xfId="130" xr:uid="{B7BBD7DB-19AA-4C60-A6F6-86F6EA7828F5}"/>
    <cellStyle name="Moneda 5 2 2" xfId="177" xr:uid="{712A6EFA-F8DE-418C-BB09-597D22A9CAC0}"/>
    <cellStyle name="Moneda 5 2 2 2" xfId="269" xr:uid="{744C9613-7DD8-4FB0-AAE1-6E890CF78C3B}"/>
    <cellStyle name="Moneda 5 2 2 2 2" xfId="556" xr:uid="{8C802359-5320-4565-9946-1D74A46DE338}"/>
    <cellStyle name="Moneda 5 2 2 2 2 2" xfId="940" xr:uid="{E2F5D91E-A7DF-4D55-9817-8AC624D58B5D}"/>
    <cellStyle name="Moneda 5 2 2 2 2 3" xfId="1308" xr:uid="{5330BA07-E593-42E3-B5D6-E6963ABF8EB7}"/>
    <cellStyle name="Moneda 5 2 2 2 3" xfId="743" xr:uid="{1755FBE3-B14B-4FDA-9053-3F46713D1E3F}"/>
    <cellStyle name="Moneda 5 2 2 2 4" xfId="1124" xr:uid="{AFA2118F-5AE9-462D-922C-98D04413B981}"/>
    <cellStyle name="Moneda 5 2 2 3" xfId="464" xr:uid="{5F7F3450-9D9A-4999-AA74-803AAB04169C}"/>
    <cellStyle name="Moneda 5 2 2 3 2" xfId="848" xr:uid="{265BD755-FC51-46E7-AD2C-8D98EBD07AD2}"/>
    <cellStyle name="Moneda 5 2 2 3 3" xfId="1216" xr:uid="{C8B1AD7C-892E-43DC-8B29-5A7C0CD3BE23}"/>
    <cellStyle name="Moneda 5 2 2 4" xfId="651" xr:uid="{67C28268-B729-4CB8-A3EF-024C1A44E6DD}"/>
    <cellStyle name="Moneda 5 2 2 5" xfId="1032" xr:uid="{B3F1C002-E313-449D-BAE6-5AAA51C4DB28}"/>
    <cellStyle name="Moneda 5 2 3" xfId="223" xr:uid="{DB067975-5910-4AED-A09F-9314E363DB1F}"/>
    <cellStyle name="Moneda 5 2 3 2" xfId="510" xr:uid="{85454B9B-36E1-43C1-92A0-29BBF6A2F322}"/>
    <cellStyle name="Moneda 5 2 3 2 2" xfId="894" xr:uid="{4343A5C0-48C1-4CB0-BC9F-05AB1BD0A568}"/>
    <cellStyle name="Moneda 5 2 3 2 3" xfId="1262" xr:uid="{F4F2B948-C189-4EFE-B5B3-F9AAB88DDF99}"/>
    <cellStyle name="Moneda 5 2 3 3" xfId="697" xr:uid="{3DC6597A-247F-478D-8318-75DCEFACA13B}"/>
    <cellStyle name="Moneda 5 2 3 4" xfId="1078" xr:uid="{91894567-DE2B-4BDF-BEC0-CBDF51BD8D2F}"/>
    <cellStyle name="Moneda 5 2 4" xfId="417" xr:uid="{C76CB30D-9235-4678-B449-6C64ED902DD8}"/>
    <cellStyle name="Moneda 5 2 4 2" xfId="802" xr:uid="{FE2785EA-3295-4F4F-B8FD-B5AA399AED4D}"/>
    <cellStyle name="Moneda 5 2 4 3" xfId="1170" xr:uid="{10C535F3-47D4-4A75-A1A5-2CB526FEA21D}"/>
    <cellStyle name="Moneda 5 2 5" xfId="605" xr:uid="{670843AF-53E4-41FE-936C-C8A9FCAD9B31}"/>
    <cellStyle name="Moneda 5 2 6" xfId="986" xr:uid="{DC60B94C-786A-4F4B-8C94-C3D1A297DDB2}"/>
    <cellStyle name="Moneda 5 3" xfId="148" xr:uid="{9AC35BF0-AB59-429B-8F30-4C9B9AEC8AFD}"/>
    <cellStyle name="Moneda 5 3 2" xfId="240" xr:uid="{E162C52D-7AC6-4B20-AF7D-49B0E45F4D4C}"/>
    <cellStyle name="Moneda 5 3 2 2" xfId="527" xr:uid="{2A286FF9-6FED-4879-891F-FF290C53A8F6}"/>
    <cellStyle name="Moneda 5 3 2 2 2" xfId="911" xr:uid="{9D1C1555-6928-4AF7-BF55-574141DF01C4}"/>
    <cellStyle name="Moneda 5 3 2 2 3" xfId="1279" xr:uid="{E5053711-505C-48B1-8822-A514ED66A9DB}"/>
    <cellStyle name="Moneda 5 3 2 3" xfId="714" xr:uid="{46BB78E0-7546-4611-8C4E-4EC205A5CA08}"/>
    <cellStyle name="Moneda 5 3 2 4" xfId="1095" xr:uid="{AAD40F2A-7ABE-4F42-B2F0-B000A12154D7}"/>
    <cellStyle name="Moneda 5 3 3" xfId="435" xr:uid="{86826260-BFE5-4E7D-A61F-737293F823D9}"/>
    <cellStyle name="Moneda 5 3 3 2" xfId="819" xr:uid="{1FC3F8F6-7E0F-40D9-A33B-10C1C947C54C}"/>
    <cellStyle name="Moneda 5 3 3 3" xfId="1187" xr:uid="{26DE9CDA-3862-4FE3-B511-9B37BF6CA5E4}"/>
    <cellStyle name="Moneda 5 3 4" xfId="622" xr:uid="{A10C3C92-C0D7-4EF2-852A-862FC6ADBC06}"/>
    <cellStyle name="Moneda 5 3 5" xfId="1003" xr:uid="{7D510398-43DD-43CA-94BB-9E9B63A09CC0}"/>
    <cellStyle name="Moneda 5 4" xfId="194" xr:uid="{5EE18638-A6D5-48EB-B6C4-2699852BE38F}"/>
    <cellStyle name="Moneda 5 4 2" xfId="481" xr:uid="{AC408B0B-3DA1-42B0-B762-9026FFE63D94}"/>
    <cellStyle name="Moneda 5 4 2 2" xfId="865" xr:uid="{CDC1ABC7-7642-4B66-9DB6-84776B1E71AA}"/>
    <cellStyle name="Moneda 5 4 2 3" xfId="1233" xr:uid="{CD94D883-B579-4C98-82FA-A850F4FC2E7D}"/>
    <cellStyle name="Moneda 5 4 3" xfId="668" xr:uid="{31C8757B-0CBC-4A84-8C03-B88D57688631}"/>
    <cellStyle name="Moneda 5 4 4" xfId="1049" xr:uid="{3E11B750-C31E-4312-997B-913A810A26D9}"/>
    <cellStyle name="Moneda 5 5" xfId="298" xr:uid="{07AB75A1-F95D-478B-ADB5-1BCBA1940402}"/>
    <cellStyle name="Moneda 5 5 2" xfId="760" xr:uid="{34DC3986-35C6-4AAC-8FEE-EA66566E5A2D}"/>
    <cellStyle name="Moneda 5 5 3" xfId="1141" xr:uid="{A3E10846-231E-4AAE-A55F-060391034F66}"/>
    <cellStyle name="Moneda 5 6" xfId="576" xr:uid="{61742079-4358-4131-A4D3-917CE1D88A5F}"/>
    <cellStyle name="Moneda 5 7" xfId="957" xr:uid="{32A517DF-05CE-4883-AE35-B406298FB41E}"/>
    <cellStyle name="Moneda 6" xfId="14" xr:uid="{00000000-0005-0000-0000-000029000000}"/>
    <cellStyle name="Moneda 6 2" xfId="135" xr:uid="{18248569-AE25-4F65-9B26-2D39BC81F864}"/>
    <cellStyle name="Moneda 6 2 2" xfId="182" xr:uid="{404D1A26-6638-4362-9191-CCA44186B297}"/>
    <cellStyle name="Moneda 6 2 2 2" xfId="274" xr:uid="{A0C1AEAD-A8FB-4DA1-BA67-7CF0F4FB9DA7}"/>
    <cellStyle name="Moneda 6 2 2 2 2" xfId="561" xr:uid="{0E203509-7D55-4A2A-B750-B949837F9E9C}"/>
    <cellStyle name="Moneda 6 2 2 2 2 2" xfId="945" xr:uid="{0846F7F1-9A6C-4885-BFC0-D5E5B8CCAFF6}"/>
    <cellStyle name="Moneda 6 2 2 2 2 3" xfId="1313" xr:uid="{3CB09E8B-F41F-4275-8884-807522408E13}"/>
    <cellStyle name="Moneda 6 2 2 2 3" xfId="748" xr:uid="{4745F516-E41F-480B-83D7-D9FF57EFAA88}"/>
    <cellStyle name="Moneda 6 2 2 2 4" xfId="1129" xr:uid="{C9CCEA5B-0989-4453-82DA-4E4E94D9114B}"/>
    <cellStyle name="Moneda 6 2 2 3" xfId="469" xr:uid="{04736DBE-F826-45CE-A716-66F7BA102268}"/>
    <cellStyle name="Moneda 6 2 2 3 2" xfId="853" xr:uid="{5473FA1D-E4C0-4BD3-9DF4-398C72477C27}"/>
    <cellStyle name="Moneda 6 2 2 3 3" xfId="1221" xr:uid="{281CB38A-19B4-4617-9858-BD8338254924}"/>
    <cellStyle name="Moneda 6 2 2 4" xfId="656" xr:uid="{5500214D-AD40-4606-A207-507316EF8E86}"/>
    <cellStyle name="Moneda 6 2 2 5" xfId="1037" xr:uid="{E79AE5C5-608B-4937-A6FE-CF65CCDE41B7}"/>
    <cellStyle name="Moneda 6 2 3" xfId="228" xr:uid="{539E4C40-3D51-4DB9-A058-64E66DA67FD7}"/>
    <cellStyle name="Moneda 6 2 3 2" xfId="515" xr:uid="{70F721AA-1F66-4000-A83A-1CF135DEA509}"/>
    <cellStyle name="Moneda 6 2 3 2 2" xfId="899" xr:uid="{C4BA0EF6-98F1-4FDB-A591-F1D7F783F027}"/>
    <cellStyle name="Moneda 6 2 3 2 3" xfId="1267" xr:uid="{4EEE3CAB-ADC4-409C-A048-377F2F8832F9}"/>
    <cellStyle name="Moneda 6 2 3 3" xfId="702" xr:uid="{11F7C4EC-534E-45A7-A1BC-32055098CEF7}"/>
    <cellStyle name="Moneda 6 2 3 4" xfId="1083" xr:uid="{BD62246E-FA8A-4C36-9A39-7E14C0F7772F}"/>
    <cellStyle name="Moneda 6 2 4" xfId="422" xr:uid="{26AA30B1-935B-4F22-ADD1-697569AE025A}"/>
    <cellStyle name="Moneda 6 2 4 2" xfId="807" xr:uid="{E2DCBD57-6309-4041-83E4-FBB375ADE0F0}"/>
    <cellStyle name="Moneda 6 2 4 3" xfId="1175" xr:uid="{BBAE0C2D-5F15-4E06-AD71-01A0FE591770}"/>
    <cellStyle name="Moneda 6 2 5" xfId="610" xr:uid="{1892B17F-56EF-45E7-BCE5-0A31FBF64F9E}"/>
    <cellStyle name="Moneda 6 2 6" xfId="991" xr:uid="{F9499974-93A6-42BE-AD8A-A5A00C257A56}"/>
    <cellStyle name="Moneda 6 3" xfId="151" xr:uid="{CAD629E7-2667-4F85-8AD3-E20DC596C805}"/>
    <cellStyle name="Moneda 6 3 2" xfId="243" xr:uid="{616EE107-A948-41DA-ADD5-C4777B60DA04}"/>
    <cellStyle name="Moneda 6 3 2 2" xfId="530" xr:uid="{1D15AE17-5FDF-49EC-A737-2CE77B307242}"/>
    <cellStyle name="Moneda 6 3 2 2 2" xfId="914" xr:uid="{C9DB5E4E-9EAB-41CC-9712-46167B3D00D5}"/>
    <cellStyle name="Moneda 6 3 2 2 3" xfId="1282" xr:uid="{1749AE4B-745F-4BB9-AE34-93358A6605AD}"/>
    <cellStyle name="Moneda 6 3 2 3" xfId="717" xr:uid="{2703996C-9592-45B8-BC37-D27A5A30A614}"/>
    <cellStyle name="Moneda 6 3 2 4" xfId="1098" xr:uid="{B15C499E-BC42-47CF-816A-4C62B2428951}"/>
    <cellStyle name="Moneda 6 3 3" xfId="438" xr:uid="{AA1BC957-2D9D-4988-902D-A81112C39FB5}"/>
    <cellStyle name="Moneda 6 3 3 2" xfId="822" xr:uid="{E768664D-6EB4-4D78-8244-84B634B3FEC2}"/>
    <cellStyle name="Moneda 6 3 3 3" xfId="1190" xr:uid="{4BEC63E2-158E-486D-855C-D70943D08C5C}"/>
    <cellStyle name="Moneda 6 3 4" xfId="625" xr:uid="{8DDB42A1-CDAA-43FA-BE1B-D475C26DCA96}"/>
    <cellStyle name="Moneda 6 3 5" xfId="1006" xr:uid="{473814F9-0AEB-4642-B0AA-B67B4DFB0A81}"/>
    <cellStyle name="Moneda 6 4" xfId="197" xr:uid="{A484ECA1-5D77-4144-A861-9073D5541AF2}"/>
    <cellStyle name="Moneda 6 4 2" xfId="484" xr:uid="{AB70537E-024C-4C55-9BC4-B68722989926}"/>
    <cellStyle name="Moneda 6 4 2 2" xfId="868" xr:uid="{A761C7D6-DC58-41FC-BF49-9E6123AFEDBA}"/>
    <cellStyle name="Moneda 6 4 2 3" xfId="1236" xr:uid="{8E3FB276-DF6A-4235-B975-2508D77E4751}"/>
    <cellStyle name="Moneda 6 4 3" xfId="671" xr:uid="{1EC73261-25A7-4B96-859E-0A12DA9355A7}"/>
    <cellStyle name="Moneda 6 4 4" xfId="1052" xr:uid="{13143679-CBEA-4420-94B3-D84FB6DCB7B5}"/>
    <cellStyle name="Moneda 6 5" xfId="301" xr:uid="{773CF62E-3F5C-4208-8E91-CD22F5326A70}"/>
    <cellStyle name="Moneda 6 5 2" xfId="763" xr:uid="{F116AD5F-768A-4CBF-AA24-FD8BE049DBBB}"/>
    <cellStyle name="Moneda 6 5 3" xfId="1144" xr:uid="{83B91425-D1B8-4D56-9C22-AB7FB56567EF}"/>
    <cellStyle name="Moneda 6 6" xfId="579" xr:uid="{8B45D711-2DE2-4953-A999-E64E088EF988}"/>
    <cellStyle name="Moneda 6 7" xfId="960" xr:uid="{9D0E0468-EF77-468C-8A9F-D399AC614AF6}"/>
    <cellStyle name="Moneda 7" xfId="15" xr:uid="{00000000-0005-0000-0000-00002A000000}"/>
    <cellStyle name="Moneda 7 2" xfId="126" xr:uid="{EC1D3155-0086-45F7-84CD-516554D630B6}"/>
    <cellStyle name="Moneda 7 2 2" xfId="173" xr:uid="{24B12AD6-8D7D-4F01-B7D4-24D63A3CBA10}"/>
    <cellStyle name="Moneda 7 2 2 2" xfId="265" xr:uid="{07E33564-75B4-4F7A-BEC6-B0ADEA8783B6}"/>
    <cellStyle name="Moneda 7 2 2 2 2" xfId="552" xr:uid="{30F469D9-FB7C-49DB-9E71-F0DC883B16B4}"/>
    <cellStyle name="Moneda 7 2 2 2 2 2" xfId="936" xr:uid="{6B38122E-18EE-4156-B61C-08AFEA0B9F5F}"/>
    <cellStyle name="Moneda 7 2 2 2 2 3" xfId="1304" xr:uid="{4E479EC0-BB5B-4EE4-AFA2-C475C46470D0}"/>
    <cellStyle name="Moneda 7 2 2 2 3" xfId="739" xr:uid="{AFB2D7FC-E1E0-466B-9C74-2C05B7A0CF53}"/>
    <cellStyle name="Moneda 7 2 2 2 4" xfId="1120" xr:uid="{2193F983-A693-4215-BEA6-FB68444867A8}"/>
    <cellStyle name="Moneda 7 2 2 3" xfId="460" xr:uid="{9A5BC5C0-E4A3-4B07-B9FA-A25E5DA62C45}"/>
    <cellStyle name="Moneda 7 2 2 3 2" xfId="844" xr:uid="{18A0345D-8461-47D4-8E11-CEBDEAAF40C6}"/>
    <cellStyle name="Moneda 7 2 2 3 3" xfId="1212" xr:uid="{87F9D8B3-685A-4E6A-B3EA-8529966425B5}"/>
    <cellStyle name="Moneda 7 2 2 4" xfId="647" xr:uid="{D0603B41-8573-4F1A-A4B6-920DC3F9F16D}"/>
    <cellStyle name="Moneda 7 2 2 5" xfId="1028" xr:uid="{108DEC64-3E0B-48E0-AC70-F7D9E3A0160C}"/>
    <cellStyle name="Moneda 7 2 3" xfId="219" xr:uid="{69C26052-F269-4DE1-ACC2-A8EE149B4793}"/>
    <cellStyle name="Moneda 7 2 3 2" xfId="506" xr:uid="{FB56AAE1-B15C-4CA6-903F-1F0E03B2DE29}"/>
    <cellStyle name="Moneda 7 2 3 2 2" xfId="890" xr:uid="{61C85455-AB0E-473B-9443-8026967642B8}"/>
    <cellStyle name="Moneda 7 2 3 2 3" xfId="1258" xr:uid="{07457EFC-95CB-417E-B3EE-A553B800413D}"/>
    <cellStyle name="Moneda 7 2 3 3" xfId="693" xr:uid="{B194D99F-D5EE-43F5-9393-6120B7D75D89}"/>
    <cellStyle name="Moneda 7 2 3 4" xfId="1074" xr:uid="{BA0B1CE9-8609-4292-A11A-71413133F78B}"/>
    <cellStyle name="Moneda 7 2 4" xfId="413" xr:uid="{37A1C91D-49E7-48B3-B844-542AC1004567}"/>
    <cellStyle name="Moneda 7 2 4 2" xfId="798" xr:uid="{98757B28-1AA3-4712-AA89-458AF6897856}"/>
    <cellStyle name="Moneda 7 2 4 3" xfId="1166" xr:uid="{B16B689A-9F01-4FBD-B06E-F6E117C9C2B8}"/>
    <cellStyle name="Moneda 7 2 5" xfId="601" xr:uid="{C850D0BE-DBA3-4F4C-ACC5-943E3CFC391A}"/>
    <cellStyle name="Moneda 7 2 6" xfId="982" xr:uid="{012DCA1D-1720-402E-9B0E-93B6E9AB6C08}"/>
    <cellStyle name="Moneda 7 3" xfId="152" xr:uid="{12FA7F13-15A4-4EFE-9809-3B7351144F41}"/>
    <cellStyle name="Moneda 7 3 2" xfId="244" xr:uid="{FF009983-0F3F-435C-BCA8-154BDA00DC07}"/>
    <cellStyle name="Moneda 7 3 2 2" xfId="531" xr:uid="{FC29FE2E-466C-46DC-9A5A-6DC921E6108B}"/>
    <cellStyle name="Moneda 7 3 2 2 2" xfId="915" xr:uid="{A237D817-8682-47D3-9592-2A66F3C97848}"/>
    <cellStyle name="Moneda 7 3 2 2 3" xfId="1283" xr:uid="{5DD7B860-7442-4E42-B879-A6920B313EFA}"/>
    <cellStyle name="Moneda 7 3 2 3" xfId="718" xr:uid="{3CD5C6CB-85E2-47CC-9EF7-5E671CC324DA}"/>
    <cellStyle name="Moneda 7 3 2 4" xfId="1099" xr:uid="{6F5F10A1-3C9F-42E2-8DBE-1D71AE1A36C3}"/>
    <cellStyle name="Moneda 7 3 3" xfId="439" xr:uid="{CD5BAAD0-B8B4-4B57-999A-55E65AC4A621}"/>
    <cellStyle name="Moneda 7 3 3 2" xfId="823" xr:uid="{BABEEAC9-EB4F-4A68-BAE5-833E940BDF88}"/>
    <cellStyle name="Moneda 7 3 3 3" xfId="1191" xr:uid="{DFCCE95E-FC1C-4C74-A5EC-F4565EE30935}"/>
    <cellStyle name="Moneda 7 3 4" xfId="626" xr:uid="{BD4FA585-1FB1-40BB-929A-280CEDB914B9}"/>
    <cellStyle name="Moneda 7 3 5" xfId="1007" xr:uid="{6E7D5EC1-E9CB-442F-9E23-A8D6EF01366B}"/>
    <cellStyle name="Moneda 7 4" xfId="198" xr:uid="{DD62A69F-BFB8-45FB-AB8B-1AFD461C68B2}"/>
    <cellStyle name="Moneda 7 4 2" xfId="485" xr:uid="{2840A324-825B-46B7-BD5A-9FB710649EA8}"/>
    <cellStyle name="Moneda 7 4 2 2" xfId="869" xr:uid="{F8B74138-2A86-42A9-AEF9-90E8E77639B7}"/>
    <cellStyle name="Moneda 7 4 2 3" xfId="1237" xr:uid="{7DDF8CB4-B1CD-4D55-B649-BDB48D6BEDC2}"/>
    <cellStyle name="Moneda 7 4 3" xfId="672" xr:uid="{7FC94947-67AC-416B-AC9A-FCE93C94128A}"/>
    <cellStyle name="Moneda 7 4 4" xfId="1053" xr:uid="{D1381E49-4A96-437B-A373-39865E379413}"/>
    <cellStyle name="Moneda 7 5" xfId="302" xr:uid="{AE704872-6A77-45BB-9235-ED2BC819F58C}"/>
    <cellStyle name="Moneda 7 5 2" xfId="764" xr:uid="{C56362EC-CC25-4422-BD75-85478070AA0E}"/>
    <cellStyle name="Moneda 7 5 3" xfId="1145" xr:uid="{6398441C-5B37-4783-9209-9557ACE59571}"/>
    <cellStyle name="Moneda 7 6" xfId="580" xr:uid="{BCD7FEEA-6433-4B97-8180-41A5BB345B9E}"/>
    <cellStyle name="Moneda 7 7" xfId="961" xr:uid="{DFF99555-A59A-4EBC-A522-662BC4974025}"/>
    <cellStyle name="Moneda 8" xfId="16" xr:uid="{00000000-0005-0000-0000-00002B000000}"/>
    <cellStyle name="Moneda 8 2" xfId="131" xr:uid="{E75C989D-8490-442F-B09D-DED3188B1BFE}"/>
    <cellStyle name="Moneda 8 2 2" xfId="178" xr:uid="{68377B8C-6876-4C2C-AB02-08D4513FDBE7}"/>
    <cellStyle name="Moneda 8 2 2 2" xfId="270" xr:uid="{E95833B9-B722-43F5-AAF9-D6D43895A2D9}"/>
    <cellStyle name="Moneda 8 2 2 2 2" xfId="557" xr:uid="{A7605300-185B-48E6-98BA-CE11769DEC54}"/>
    <cellStyle name="Moneda 8 2 2 2 2 2" xfId="941" xr:uid="{C7029E84-CBCC-4BFC-B001-4B507C3A4F67}"/>
    <cellStyle name="Moneda 8 2 2 2 2 3" xfId="1309" xr:uid="{3134129A-D8B0-475D-ADE9-50B5CBFD0512}"/>
    <cellStyle name="Moneda 8 2 2 2 3" xfId="744" xr:uid="{D572C2E8-E016-46FE-9015-448BFB9446DA}"/>
    <cellStyle name="Moneda 8 2 2 2 4" xfId="1125" xr:uid="{EBFAF758-80F9-4CE8-9E33-F64FDC8B3850}"/>
    <cellStyle name="Moneda 8 2 2 3" xfId="465" xr:uid="{5B4D817E-A7E4-4092-BF75-1B027A7BC67A}"/>
    <cellStyle name="Moneda 8 2 2 3 2" xfId="849" xr:uid="{69091689-8B65-474F-BD45-8AE16373839A}"/>
    <cellStyle name="Moneda 8 2 2 3 3" xfId="1217" xr:uid="{D4134B12-5868-45DD-8B06-E924178F003A}"/>
    <cellStyle name="Moneda 8 2 2 4" xfId="652" xr:uid="{7AC0DA9E-F661-42E7-94F0-6570D59B6FE9}"/>
    <cellStyle name="Moneda 8 2 2 5" xfId="1033" xr:uid="{53605921-438F-48D1-A5CB-7C2BC35F5A60}"/>
    <cellStyle name="Moneda 8 2 3" xfId="224" xr:uid="{B8156D88-5EFD-4666-8136-37C129AAD985}"/>
    <cellStyle name="Moneda 8 2 3 2" xfId="511" xr:uid="{4D88000B-5225-487F-9969-B086F7854936}"/>
    <cellStyle name="Moneda 8 2 3 2 2" xfId="895" xr:uid="{5A132C48-456A-471C-A461-B3EE047A1C02}"/>
    <cellStyle name="Moneda 8 2 3 2 3" xfId="1263" xr:uid="{3544F20B-C0E9-4D52-8342-B2E1DC3B858F}"/>
    <cellStyle name="Moneda 8 2 3 3" xfId="698" xr:uid="{DAC325A9-CCE3-4EAA-B695-43E22231E721}"/>
    <cellStyle name="Moneda 8 2 3 4" xfId="1079" xr:uid="{579091B0-436A-4283-9B46-BA331B64D64A}"/>
    <cellStyle name="Moneda 8 2 4" xfId="418" xr:uid="{71943641-80E3-4418-95F6-F3A8C7097DB7}"/>
    <cellStyle name="Moneda 8 2 4 2" xfId="803" xr:uid="{281827DE-11CD-430D-91A3-248D0D695436}"/>
    <cellStyle name="Moneda 8 2 4 3" xfId="1171" xr:uid="{CF6F0402-35D9-4CD1-A82D-99DD7E1940F4}"/>
    <cellStyle name="Moneda 8 2 5" xfId="606" xr:uid="{9B21BC4A-47A1-4EC3-BF4D-D5CA331D8206}"/>
    <cellStyle name="Moneda 8 2 6" xfId="987" xr:uid="{C8CB28C9-6EBC-4FB2-84A9-02A93D4B87CD}"/>
    <cellStyle name="Moneda 8 3" xfId="153" xr:uid="{F7C6877F-E3FA-4E0E-AB50-C408519DEFB8}"/>
    <cellStyle name="Moneda 8 3 2" xfId="245" xr:uid="{88D904CD-C670-48E1-AA8B-3105212DC1B3}"/>
    <cellStyle name="Moneda 8 3 2 2" xfId="532" xr:uid="{57BB07B2-9011-4313-A78C-192549E058CC}"/>
    <cellStyle name="Moneda 8 3 2 2 2" xfId="916" xr:uid="{9DAD1B43-963C-439F-AA02-68C241ADFEC9}"/>
    <cellStyle name="Moneda 8 3 2 2 3" xfId="1284" xr:uid="{930ADFCA-747C-4753-92C6-827F49ADCE31}"/>
    <cellStyle name="Moneda 8 3 2 3" xfId="719" xr:uid="{42E148A4-AAF8-4267-AF51-6CD844716460}"/>
    <cellStyle name="Moneda 8 3 2 4" xfId="1100" xr:uid="{BEB662B1-F68E-48A6-8809-36159D6B18DD}"/>
    <cellStyle name="Moneda 8 3 3" xfId="440" xr:uid="{394428CD-BC63-4497-B28A-25DB3D87A965}"/>
    <cellStyle name="Moneda 8 3 3 2" xfId="824" xr:uid="{30C100AD-046B-42A0-A3BB-B85590788AC6}"/>
    <cellStyle name="Moneda 8 3 3 3" xfId="1192" xr:uid="{6DFDE493-E4E0-4C75-9952-ED1A9F37EDE6}"/>
    <cellStyle name="Moneda 8 3 4" xfId="627" xr:uid="{57FEE396-6CAE-4B9C-BB07-5D162462D86B}"/>
    <cellStyle name="Moneda 8 3 5" xfId="1008" xr:uid="{0CEC79BE-63D5-48CF-9B7E-D3312A28B431}"/>
    <cellStyle name="Moneda 8 4" xfId="199" xr:uid="{3267639D-C9D1-4F7B-A6E8-AC6AD2FE6560}"/>
    <cellStyle name="Moneda 8 4 2" xfId="486" xr:uid="{A010CF0D-217F-4411-A214-E15D1B4BFD6B}"/>
    <cellStyle name="Moneda 8 4 2 2" xfId="870" xr:uid="{71FDE254-F6DE-4AA8-8C21-A43A493CFDC4}"/>
    <cellStyle name="Moneda 8 4 2 3" xfId="1238" xr:uid="{5AF80651-1A35-4802-AB95-16F89B868B56}"/>
    <cellStyle name="Moneda 8 4 3" xfId="673" xr:uid="{2EE7BC03-87C6-4818-BF6B-163E1732FFDF}"/>
    <cellStyle name="Moneda 8 4 4" xfId="1054" xr:uid="{D8688FAE-E993-4737-AEBB-F6B65C714B64}"/>
    <cellStyle name="Moneda 8 5" xfId="303" xr:uid="{65133C5D-A0EA-4C20-B701-F62D7F16771F}"/>
    <cellStyle name="Moneda 8 5 2" xfId="765" xr:uid="{47DAA20B-8AD4-4651-AE21-17009245530B}"/>
    <cellStyle name="Moneda 8 5 3" xfId="1146" xr:uid="{A3A9097B-E7DA-4CF7-883C-441C7BC632A4}"/>
    <cellStyle name="Moneda 8 6" xfId="581" xr:uid="{C80E2969-7A42-48A6-95C0-95C7B37ADA28}"/>
    <cellStyle name="Moneda 8 7" xfId="962" xr:uid="{1726C36D-0C0D-4EF2-81D1-86B8E5ECE972}"/>
    <cellStyle name="Moneda 9" xfId="17" xr:uid="{00000000-0005-0000-0000-00002C000000}"/>
    <cellStyle name="Moneda 9 2" xfId="137" xr:uid="{6851B428-1450-4D0F-9D2C-35126259C83B}"/>
    <cellStyle name="Moneda 9 2 2" xfId="184" xr:uid="{051A153C-C108-4FF0-9472-FD2C66507057}"/>
    <cellStyle name="Moneda 9 2 2 2" xfId="276" xr:uid="{BC62278A-D45B-4CA0-BBBD-D0F24572A817}"/>
    <cellStyle name="Moneda 9 2 2 2 2" xfId="563" xr:uid="{B58B47D1-054A-4D33-B6FF-99835F313707}"/>
    <cellStyle name="Moneda 9 2 2 2 2 2" xfId="947" xr:uid="{CEB83F1C-F561-4037-B920-D76A4A6DDC90}"/>
    <cellStyle name="Moneda 9 2 2 2 2 3" xfId="1315" xr:uid="{499E8B2F-DAA9-4475-A92A-4BDAADCBAE37}"/>
    <cellStyle name="Moneda 9 2 2 2 3" xfId="750" xr:uid="{5D96D235-7E16-4363-AEF5-8D8F90AAB8CE}"/>
    <cellStyle name="Moneda 9 2 2 2 4" xfId="1131" xr:uid="{53389AD8-7216-43F6-9588-7BFA0A6BCBC6}"/>
    <cellStyle name="Moneda 9 2 2 3" xfId="471" xr:uid="{D25F710E-2BD9-497D-BD48-44715AD9E7ED}"/>
    <cellStyle name="Moneda 9 2 2 3 2" xfId="855" xr:uid="{62476235-2D48-4A95-930B-8650180C161D}"/>
    <cellStyle name="Moneda 9 2 2 3 3" xfId="1223" xr:uid="{DEDEDDAF-1942-40AD-ADF1-5D08723DE012}"/>
    <cellStyle name="Moneda 9 2 2 4" xfId="658" xr:uid="{6C3C4435-1D49-4AFA-9C1D-50BA2402D0DC}"/>
    <cellStyle name="Moneda 9 2 2 5" xfId="1039" xr:uid="{D6DD47C0-ADBA-49AB-9F83-01B86D898B78}"/>
    <cellStyle name="Moneda 9 2 3" xfId="230" xr:uid="{1722BE32-5AD0-434D-9278-D2BAFA5B58F1}"/>
    <cellStyle name="Moneda 9 2 3 2" xfId="517" xr:uid="{2E78B54C-0BE4-4337-BF02-D5BA9AAB1022}"/>
    <cellStyle name="Moneda 9 2 3 2 2" xfId="901" xr:uid="{AFF5DC45-719C-4E46-B7F3-15DC33B5CBF8}"/>
    <cellStyle name="Moneda 9 2 3 2 3" xfId="1269" xr:uid="{FFC26A36-9401-4A31-96F1-6EC04DD2F31B}"/>
    <cellStyle name="Moneda 9 2 3 3" xfId="704" xr:uid="{CEB6E97C-9B18-495E-9275-A26A87DB3434}"/>
    <cellStyle name="Moneda 9 2 3 4" xfId="1085" xr:uid="{971E1EBD-0796-410C-B580-1DD7FC681DFA}"/>
    <cellStyle name="Moneda 9 2 4" xfId="424" xr:uid="{6A3152CF-C756-4587-8591-17BA6555DAF1}"/>
    <cellStyle name="Moneda 9 2 4 2" xfId="809" xr:uid="{99E6F5F0-8671-40DD-83CD-ABC6CFA9914E}"/>
    <cellStyle name="Moneda 9 2 4 3" xfId="1177" xr:uid="{F2ADE053-289F-4273-97B0-9A2B19E5731D}"/>
    <cellStyle name="Moneda 9 2 5" xfId="612" xr:uid="{A70E0E89-F6A9-4DEB-8D7E-4A0F50A4458C}"/>
    <cellStyle name="Moneda 9 2 6" xfId="993" xr:uid="{20715BF7-75C8-4E2E-A129-04D2FA298628}"/>
    <cellStyle name="Moneda 9 3" xfId="154" xr:uid="{B9D89588-F4D6-4492-894E-A39B2D22F42E}"/>
    <cellStyle name="Moneda 9 3 2" xfId="246" xr:uid="{573E2D00-7E60-4A5B-ABC1-4BA1695AAC70}"/>
    <cellStyle name="Moneda 9 3 2 2" xfId="533" xr:uid="{CD60ADA4-3FF1-4A74-BB58-4CD0D2B8F215}"/>
    <cellStyle name="Moneda 9 3 2 2 2" xfId="917" xr:uid="{A0A8DBC6-2E14-4ADE-8B5A-E9FC1C8ED502}"/>
    <cellStyle name="Moneda 9 3 2 2 3" xfId="1285" xr:uid="{0D53861F-716C-4B7C-8456-437DA785D1F8}"/>
    <cellStyle name="Moneda 9 3 2 3" xfId="720" xr:uid="{7E9CD9A2-3B37-4E9C-81B7-1140D5313214}"/>
    <cellStyle name="Moneda 9 3 2 4" xfId="1101" xr:uid="{33BBDFF3-A5CD-4BB3-A061-4DDC9B235CFA}"/>
    <cellStyle name="Moneda 9 3 3" xfId="441" xr:uid="{A78B9112-06B9-4DD7-A456-16CE517F14F7}"/>
    <cellStyle name="Moneda 9 3 3 2" xfId="825" xr:uid="{84E7E624-808B-45BC-AA50-46161F3F6218}"/>
    <cellStyle name="Moneda 9 3 3 3" xfId="1193" xr:uid="{E81A4FD2-EDD8-472B-8567-71268DF65F55}"/>
    <cellStyle name="Moneda 9 3 4" xfId="628" xr:uid="{D8498967-0D2D-4005-A234-55D733FE77D7}"/>
    <cellStyle name="Moneda 9 3 5" xfId="1009" xr:uid="{4029D29D-7E9D-4645-BA63-8F8AF941E0A6}"/>
    <cellStyle name="Moneda 9 4" xfId="200" xr:uid="{FF0E8369-BD48-413F-845B-A5DADDBD9AF7}"/>
    <cellStyle name="Moneda 9 4 2" xfId="487" xr:uid="{CADD5DB1-DF5A-4FB8-9940-945B2B78FBBF}"/>
    <cellStyle name="Moneda 9 4 2 2" xfId="871" xr:uid="{B32F16D8-979A-4A22-AFA2-A96DDB6B956E}"/>
    <cellStyle name="Moneda 9 4 2 3" xfId="1239" xr:uid="{BF0E25FF-9EB6-4679-91B6-50FCFD595505}"/>
    <cellStyle name="Moneda 9 4 3" xfId="674" xr:uid="{A899AA63-4B21-4BD2-AAC7-B043A303D08D}"/>
    <cellStyle name="Moneda 9 4 4" xfId="1055" xr:uid="{5955F2C2-940B-4641-BA14-4F8ACB3A598A}"/>
    <cellStyle name="Moneda 9 5" xfId="304" xr:uid="{740B7AE7-6E89-463B-84EA-56B508EAEC23}"/>
    <cellStyle name="Moneda 9 5 2" xfId="766" xr:uid="{A358245C-2A49-4DA9-A8F8-92F514AADE5A}"/>
    <cellStyle name="Moneda 9 5 3" xfId="1147" xr:uid="{ABC5B154-E561-4AF2-87C3-B5ED824633A0}"/>
    <cellStyle name="Moneda 9 6" xfId="582" xr:uid="{8F04714E-EBC5-436B-8ECD-FCAA162C9219}"/>
    <cellStyle name="Moneda 9 7" xfId="963" xr:uid="{15E84F70-4060-46ED-A0EF-BFED1B980DBA}"/>
    <cellStyle name="Neutral" xfId="87" builtinId="28" customBuiltin="1"/>
    <cellStyle name="Neutral 2" xfId="374" xr:uid="{4B7D83B7-7AE7-4FE5-B438-D5C4811C4BFF}"/>
    <cellStyle name="Normal" xfId="0" builtinId="0"/>
    <cellStyle name="Normal 11" xfId="286" xr:uid="{CCAD8ADF-8D00-46F4-BC0A-B877FD9EBF58}"/>
    <cellStyle name="Normal 11 2" xfId="573" xr:uid="{07A1E600-74A0-43FB-8283-291078BEF92B}"/>
    <cellStyle name="Normal 2" xfId="1" xr:uid="{00000000-0005-0000-0000-00002E000000}"/>
    <cellStyle name="Normal 2 2" xfId="4" xr:uid="{00000000-0005-0000-0000-00002F000000}"/>
    <cellStyle name="Normal 2 2 2" xfId="284" xr:uid="{488E3BB9-0340-4333-9DBB-B51A9D883E13}"/>
    <cellStyle name="Normal 2 2 2 2" xfId="571" xr:uid="{640BE214-04E4-4C34-91CF-18C810D032BA}"/>
    <cellStyle name="Normal 2 2 3" xfId="291" xr:uid="{61A7A33A-50FE-4943-81F9-64B3D00D8661}"/>
    <cellStyle name="Normal 2 3" xfId="52" xr:uid="{F279B95E-3F62-469F-BE39-E03724F0CFC0}"/>
    <cellStyle name="Normal 2 3 2" xfId="339" xr:uid="{7487D089-D3E9-49D3-9413-3A151CB94158}"/>
    <cellStyle name="Normal 2 4" xfId="288" xr:uid="{25F99B7F-1352-4672-A2A9-087D9A473636}"/>
    <cellStyle name="Normal 3" xfId="2" xr:uid="{00000000-0005-0000-0000-000030000000}"/>
    <cellStyle name="Normal 3 2" xfId="140" xr:uid="{4A19F3E0-EE42-4B29-A3F7-CC60D0AB912F}"/>
    <cellStyle name="Normal 3 2 2" xfId="427" xr:uid="{D836E140-1905-4367-AB9C-E4224280F4B6}"/>
    <cellStyle name="Normal 3 3" xfId="122" xr:uid="{C8B18B9F-1653-4504-9920-C42D105CB4B5}"/>
    <cellStyle name="Normal 3 3 2" xfId="409" xr:uid="{CBE646F7-CB85-4D21-9A21-DB9B09D6568A}"/>
    <cellStyle name="Normal 3 4" xfId="289" xr:uid="{A6915563-43BE-4B13-BAE1-FCA1D38D632E}"/>
    <cellStyle name="Normal 4" xfId="5" xr:uid="{00000000-0005-0000-0000-000031000000}"/>
    <cellStyle name="Normal 4 2" xfId="285" xr:uid="{DB2EA862-D116-4C7D-AECF-D9E03726794F}"/>
    <cellStyle name="Normal 4 2 2" xfId="572" xr:uid="{99DEEC90-7FDF-4BFE-B111-53CC68256968}"/>
    <cellStyle name="Normal 4 3" xfId="292" xr:uid="{EEE5FEAF-0421-448F-9A65-6CFF10E6D876}"/>
    <cellStyle name="Normal 5" xfId="3" xr:uid="{00000000-0005-0000-0000-000032000000}"/>
    <cellStyle name="Normal 5 2" xfId="33" xr:uid="{00000000-0005-0000-0000-000033000000}"/>
    <cellStyle name="Normal 5 2 2" xfId="320" xr:uid="{11020CE2-4302-4E66-A6CE-7440BE33A535}"/>
    <cellStyle name="Normal 5 3" xfId="290" xr:uid="{CDAF31FC-BCDD-4369-980A-847ADFD5BFDC}"/>
    <cellStyle name="Normal 6" xfId="51" xr:uid="{46DDC996-550A-4932-A488-AC302D126603}"/>
    <cellStyle name="Normal 6 2" xfId="338" xr:uid="{F027315F-4119-485E-9E5F-268EAFA62FCB}"/>
    <cellStyle name="Normal 7" xfId="287" xr:uid="{5DC52A7F-B6D9-449A-8F09-2DFE34A473F5}"/>
    <cellStyle name="Notas" xfId="94" builtinId="10" customBuiltin="1"/>
    <cellStyle name="Notas 2" xfId="381" xr:uid="{6DE6B098-6090-4212-9DC4-0D70DA1B0A51}"/>
    <cellStyle name="Salida" xfId="89" builtinId="21" customBuiltin="1"/>
    <cellStyle name="Salida 2" xfId="376" xr:uid="{2A452700-2B78-4D3B-89F8-21F96A79236C}"/>
    <cellStyle name="Texto de advertencia" xfId="93" builtinId="11" customBuiltin="1"/>
    <cellStyle name="Texto de advertencia 2" xfId="380" xr:uid="{2D87E917-F63E-4998-A4C4-64D0D2163ED4}"/>
    <cellStyle name="Texto explicativo" xfId="95" builtinId="53" customBuiltin="1"/>
    <cellStyle name="Texto explicativo 2" xfId="382" xr:uid="{D781B2C8-0FCF-4FA3-9623-A2C8FB7C6AAC}"/>
    <cellStyle name="Título" xfId="80" builtinId="15" customBuiltin="1"/>
    <cellStyle name="Título 2" xfId="82" builtinId="17" customBuiltin="1"/>
    <cellStyle name="Título 2 2" xfId="369" xr:uid="{DECEB44B-E118-46A8-B4D4-2B0D86FED526}"/>
    <cellStyle name="Título 2 2 2" xfId="781" xr:uid="{8D473120-2D10-46A1-B3EC-31121406456A}"/>
    <cellStyle name="Título 3" xfId="83" builtinId="18" customBuiltin="1"/>
    <cellStyle name="Título 3 2" xfId="370" xr:uid="{E0BC0E0D-6597-43A7-96EC-413D0BA920B5}"/>
    <cellStyle name="Título 4" xfId="367" xr:uid="{A8965B3E-4B53-4246-8596-0F007937467B}"/>
    <cellStyle name="Total" xfId="96" builtinId="25" customBuiltin="1"/>
    <cellStyle name="Total 2" xfId="383" xr:uid="{B2B2E150-D67D-4D1A-AB49-39AE7E5D51DA}"/>
  </cellStyles>
  <dxfs count="2">
    <dxf>
      <font>
        <color rgb="FF006100"/>
      </font>
      <fill>
        <patternFill>
          <bgColor rgb="FFC6EFCE"/>
        </patternFill>
      </fill>
    </dxf>
    <dxf>
      <font>
        <color rgb="FFFFFF00"/>
      </font>
      <fill>
        <patternFill>
          <fgColor auto="1"/>
          <bgColor rgb="FFFF0000"/>
        </patternFill>
      </fill>
    </dxf>
  </dxfs>
  <tableStyles count="1" defaultTableStyle="TableStyleMedium2" defaultPivotStyle="PivotStyleLight16">
    <tableStyle name="Invisible" pivot="0" table="0" count="0" xr9:uid="{AA7B0206-58A1-47BE-A64B-4B5F8DAFE30A}"/>
  </tableStyles>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6827-ADD7-4A16-9F27-7AA7DDC16EE2}">
  <dimension ref="A1:AW395"/>
  <sheetViews>
    <sheetView topLeftCell="A6" zoomScale="86" zoomScaleNormal="86" workbookViewId="0">
      <selection sqref="A1:A1048576"/>
    </sheetView>
  </sheetViews>
  <sheetFormatPr baseColWidth="10" defaultColWidth="10.77734375" defaultRowHeight="20.100000000000001" customHeight="1" x14ac:dyDescent="0.3"/>
  <cols>
    <col min="1" max="1" width="10.77734375" style="39" customWidth="1"/>
    <col min="2" max="2" width="13.5546875" style="37" customWidth="1"/>
    <col min="3" max="3" width="17.5546875" style="41" customWidth="1"/>
    <col min="4" max="4" width="12" style="39" customWidth="1"/>
    <col min="5" max="5" width="9" style="39" customWidth="1"/>
    <col min="6" max="6" width="10.77734375" style="39" customWidth="1"/>
    <col min="7" max="7" width="23.77734375" style="37" customWidth="1"/>
    <col min="8" max="8" width="15" style="56" customWidth="1"/>
    <col min="9" max="10" width="45.77734375" style="37" customWidth="1"/>
    <col min="11" max="11" width="16.77734375" style="41" customWidth="1"/>
    <col min="12" max="12" width="46.5546875" style="41" customWidth="1"/>
    <col min="13" max="13" width="13.21875" style="37" customWidth="1"/>
    <col min="14" max="14" width="9.21875" style="39" customWidth="1"/>
    <col min="15" max="15" width="29.21875" style="41" customWidth="1"/>
    <col min="16" max="16" width="15.21875" style="37" customWidth="1"/>
    <col min="17" max="17" width="53" style="37" customWidth="1"/>
    <col min="18" max="18" width="12.77734375" style="37" customWidth="1"/>
    <col min="19" max="19" width="17" style="41" customWidth="1"/>
    <col min="20" max="20" width="12.5546875" style="37" customWidth="1"/>
    <col min="21" max="21" width="8.5546875" style="39" customWidth="1"/>
    <col min="22" max="28" width="10.77734375" style="39" customWidth="1"/>
    <col min="29" max="29" width="24.44140625" style="39" customWidth="1"/>
    <col min="30" max="30" width="26.5546875" style="41" customWidth="1"/>
    <col min="31" max="31" width="19.44140625" style="39" customWidth="1"/>
    <col min="32" max="32" width="50.77734375" style="41" customWidth="1"/>
    <col min="33" max="33" width="16.5546875" style="37" customWidth="1"/>
    <col min="34" max="34" width="12.77734375" style="39" customWidth="1"/>
    <col min="35" max="35" width="7.77734375" style="39" customWidth="1"/>
    <col min="36" max="36" width="10.77734375" style="39" customWidth="1"/>
    <col min="37" max="37" width="10.77734375" style="57" customWidth="1"/>
    <col min="38" max="38" width="16.44140625" style="43" customWidth="1"/>
    <col min="39" max="39" width="10.77734375" style="43" customWidth="1"/>
    <col min="40" max="40" width="25.21875" style="43" customWidth="1"/>
    <col min="41" max="41" width="18.77734375" style="43" customWidth="1"/>
    <col min="42" max="43" width="12.21875" style="43" customWidth="1"/>
    <col min="44" max="44" width="10.77734375" style="43" customWidth="1"/>
    <col min="45" max="45" width="15" style="43" customWidth="1"/>
    <col min="46" max="49" width="10.77734375" style="39" customWidth="1"/>
    <col min="50" max="16384" width="10.77734375" style="39"/>
  </cols>
  <sheetData>
    <row r="1" spans="1:49" s="30" customFormat="1" ht="71.55" customHeight="1" x14ac:dyDescent="0.3">
      <c r="A1" s="25" t="s">
        <v>0</v>
      </c>
      <c r="B1" s="26" t="s">
        <v>1</v>
      </c>
      <c r="C1" s="27" t="s">
        <v>2</v>
      </c>
      <c r="D1" s="28" t="s">
        <v>3</v>
      </c>
      <c r="E1" s="28" t="s">
        <v>4</v>
      </c>
      <c r="F1" s="28" t="s">
        <v>5</v>
      </c>
      <c r="G1" s="26" t="s">
        <v>6</v>
      </c>
      <c r="H1" s="25" t="s">
        <v>7</v>
      </c>
      <c r="I1" s="29" t="s">
        <v>8</v>
      </c>
      <c r="J1" s="26" t="s">
        <v>9</v>
      </c>
      <c r="K1" s="27" t="s">
        <v>10</v>
      </c>
      <c r="L1" s="27" t="s">
        <v>11</v>
      </c>
      <c r="M1" s="29" t="s">
        <v>12</v>
      </c>
      <c r="N1" s="30" t="s">
        <v>13</v>
      </c>
      <c r="O1" s="27" t="s">
        <v>14</v>
      </c>
      <c r="P1" s="29" t="s">
        <v>15</v>
      </c>
      <c r="Q1" s="26" t="s">
        <v>16</v>
      </c>
      <c r="R1" s="29" t="s">
        <v>17</v>
      </c>
      <c r="S1" s="27" t="s">
        <v>18</v>
      </c>
      <c r="T1" s="29" t="s">
        <v>19</v>
      </c>
      <c r="U1" s="30" t="s">
        <v>20</v>
      </c>
      <c r="V1" s="30" t="s">
        <v>21</v>
      </c>
      <c r="W1" s="30" t="s">
        <v>22</v>
      </c>
      <c r="X1" s="30" t="s">
        <v>23</v>
      </c>
      <c r="Y1" s="30" t="s">
        <v>24</v>
      </c>
      <c r="Z1" s="30" t="s">
        <v>25</v>
      </c>
      <c r="AA1" s="30" t="s">
        <v>26</v>
      </c>
      <c r="AB1" s="30" t="s">
        <v>27</v>
      </c>
      <c r="AC1" s="27" t="s">
        <v>28</v>
      </c>
      <c r="AD1" s="26" t="s">
        <v>29</v>
      </c>
      <c r="AE1" s="30" t="s">
        <v>30</v>
      </c>
      <c r="AF1" s="31" t="s">
        <v>31</v>
      </c>
      <c r="AG1" s="32" t="s">
        <v>32</v>
      </c>
      <c r="AH1" s="25" t="s">
        <v>33</v>
      </c>
      <c r="AI1" s="30" t="s">
        <v>34</v>
      </c>
      <c r="AJ1" s="25" t="s">
        <v>35</v>
      </c>
      <c r="AK1" s="33" t="s">
        <v>36</v>
      </c>
      <c r="AL1" s="25" t="s">
        <v>37</v>
      </c>
      <c r="AM1" s="25" t="s">
        <v>38</v>
      </c>
      <c r="AN1" s="25" t="s">
        <v>39</v>
      </c>
      <c r="AO1" s="59" t="s">
        <v>40</v>
      </c>
      <c r="AP1" s="25" t="s">
        <v>41</v>
      </c>
      <c r="AQ1" s="25" t="s">
        <v>42</v>
      </c>
      <c r="AR1" s="25" t="s">
        <v>43</v>
      </c>
      <c r="AS1" s="25" t="s">
        <v>44</v>
      </c>
      <c r="AT1" s="25" t="s">
        <v>45</v>
      </c>
      <c r="AU1" s="25" t="s">
        <v>46</v>
      </c>
      <c r="AV1" s="25" t="s">
        <v>47</v>
      </c>
      <c r="AW1" s="25" t="s">
        <v>48</v>
      </c>
    </row>
    <row r="2" spans="1:49" ht="25.05" customHeight="1" x14ac:dyDescent="0.3">
      <c r="A2" s="34">
        <v>14613</v>
      </c>
      <c r="B2" s="35" t="s">
        <v>49</v>
      </c>
      <c r="C2" s="35" t="s">
        <v>50</v>
      </c>
      <c r="D2" s="36">
        <v>4</v>
      </c>
      <c r="E2" s="36">
        <v>2025</v>
      </c>
      <c r="F2" s="36">
        <v>2025</v>
      </c>
      <c r="G2" s="34" t="s">
        <v>51</v>
      </c>
      <c r="H2" s="34" t="s">
        <v>52</v>
      </c>
      <c r="I2" s="34" t="s">
        <v>53</v>
      </c>
      <c r="J2" s="37" t="s">
        <v>54</v>
      </c>
      <c r="K2" s="34" t="s">
        <v>55</v>
      </c>
      <c r="L2" s="34" t="s">
        <v>56</v>
      </c>
      <c r="M2" s="34" t="s">
        <v>57</v>
      </c>
      <c r="N2" s="34">
        <v>8</v>
      </c>
      <c r="O2" s="34" t="s">
        <v>58</v>
      </c>
      <c r="P2" s="34" t="s">
        <v>59</v>
      </c>
      <c r="Q2" s="34" t="s">
        <v>60</v>
      </c>
      <c r="R2" s="34" t="s">
        <v>61</v>
      </c>
      <c r="S2" s="34" t="s">
        <v>62</v>
      </c>
      <c r="T2" s="34" t="s">
        <v>63</v>
      </c>
      <c r="U2" s="38">
        <v>15</v>
      </c>
      <c r="V2" s="38">
        <v>100</v>
      </c>
      <c r="W2" s="38">
        <v>12</v>
      </c>
      <c r="X2" s="39">
        <f t="shared" ref="X2:X9" si="0">((SUM(V2:W2))*1)*1</f>
        <v>112</v>
      </c>
      <c r="Y2" s="38">
        <v>5</v>
      </c>
      <c r="Z2" s="38" t="s">
        <v>64</v>
      </c>
      <c r="AA2" s="38" t="s">
        <v>64</v>
      </c>
      <c r="AB2" s="38" t="s">
        <v>64</v>
      </c>
      <c r="AC2" s="40" t="s">
        <v>65</v>
      </c>
      <c r="AD2" s="41" t="s">
        <v>66</v>
      </c>
      <c r="AE2" s="38" t="s">
        <v>67</v>
      </c>
      <c r="AF2" s="42" t="s">
        <v>65</v>
      </c>
      <c r="AG2" s="34" t="s">
        <v>68</v>
      </c>
      <c r="AH2" s="39">
        <f t="shared" ref="AH2:AH65" si="1">ROUNDUP(AK2,0)</f>
        <v>23</v>
      </c>
      <c r="AI2" s="38">
        <v>1</v>
      </c>
      <c r="AJ2" s="38">
        <f t="shared" ref="AJ2:AJ65" si="2">IF(AI2=1,5074,IF(AI2=2,6372,IF(AI2=3,7434,"ERROR")))</f>
        <v>5074</v>
      </c>
      <c r="AK2" s="39">
        <f t="shared" ref="AK2:AK65" si="3">+(X2/Y2)</f>
        <v>22.4</v>
      </c>
      <c r="AL2" s="43">
        <v>0</v>
      </c>
      <c r="AM2" s="43">
        <f t="shared" ref="AM2:AM9" si="4">IF(Z2="SI",4000*U2*AH2,0)</f>
        <v>1380000</v>
      </c>
      <c r="AN2" s="43">
        <f t="shared" ref="AN2:AN65" si="5">IF(AA2="SI",5000*AH2*U2,0)</f>
        <v>1725000</v>
      </c>
      <c r="AO2" s="60">
        <f>IF(AB2="SI",275000*U2,0)</f>
        <v>4125000</v>
      </c>
      <c r="AP2" s="43">
        <f t="shared" ref="AP2:AP65" si="6">+(AJ2*X2*U2)</f>
        <v>8524320</v>
      </c>
      <c r="AR2" s="43">
        <f>+(AL2*U2)</f>
        <v>0</v>
      </c>
      <c r="AS2" s="43">
        <f>+(AM2+AN2+AO2+AP2+AR2)</f>
        <v>15754320</v>
      </c>
      <c r="AT2" s="34"/>
      <c r="AU2" s="34"/>
      <c r="AV2" s="34"/>
      <c r="AW2" s="34"/>
    </row>
    <row r="3" spans="1:49" ht="25.05" customHeight="1" x14ac:dyDescent="0.3">
      <c r="A3" s="34">
        <v>14615</v>
      </c>
      <c r="B3" s="35" t="s">
        <v>49</v>
      </c>
      <c r="C3" s="35" t="s">
        <v>50</v>
      </c>
      <c r="D3" s="36">
        <v>4</v>
      </c>
      <c r="E3" s="36">
        <v>2025</v>
      </c>
      <c r="F3" s="36">
        <v>2025</v>
      </c>
      <c r="G3" s="34" t="s">
        <v>51</v>
      </c>
      <c r="H3" s="34" t="s">
        <v>52</v>
      </c>
      <c r="I3" s="34" t="s">
        <v>53</v>
      </c>
      <c r="J3" s="37" t="s">
        <v>69</v>
      </c>
      <c r="K3" s="34" t="s">
        <v>70</v>
      </c>
      <c r="L3" s="34" t="s">
        <v>56</v>
      </c>
      <c r="M3" s="34" t="s">
        <v>57</v>
      </c>
      <c r="N3" s="34">
        <v>8</v>
      </c>
      <c r="O3" s="34" t="s">
        <v>58</v>
      </c>
      <c r="P3" s="34" t="s">
        <v>71</v>
      </c>
      <c r="Q3" s="34" t="s">
        <v>72</v>
      </c>
      <c r="R3" s="34" t="s">
        <v>61</v>
      </c>
      <c r="S3" s="34" t="s">
        <v>62</v>
      </c>
      <c r="T3" s="34" t="s">
        <v>63</v>
      </c>
      <c r="U3" s="38">
        <v>15</v>
      </c>
      <c r="V3" s="38">
        <v>150</v>
      </c>
      <c r="W3" s="38">
        <v>12</v>
      </c>
      <c r="X3" s="39">
        <f t="shared" si="0"/>
        <v>162</v>
      </c>
      <c r="Y3" s="38">
        <v>5</v>
      </c>
      <c r="Z3" s="38" t="s">
        <v>64</v>
      </c>
      <c r="AA3" s="38" t="s">
        <v>64</v>
      </c>
      <c r="AB3" s="38" t="s">
        <v>64</v>
      </c>
      <c r="AC3" s="40" t="s">
        <v>65</v>
      </c>
      <c r="AD3" s="41" t="s">
        <v>73</v>
      </c>
      <c r="AE3" s="38" t="s">
        <v>67</v>
      </c>
      <c r="AF3" s="42" t="s">
        <v>65</v>
      </c>
      <c r="AG3" s="34" t="s">
        <v>68</v>
      </c>
      <c r="AH3" s="39">
        <f t="shared" si="1"/>
        <v>33</v>
      </c>
      <c r="AI3" s="38">
        <v>2</v>
      </c>
      <c r="AJ3" s="38">
        <f t="shared" si="2"/>
        <v>6372</v>
      </c>
      <c r="AK3" s="39">
        <f t="shared" si="3"/>
        <v>32.4</v>
      </c>
      <c r="AL3" s="43">
        <v>0</v>
      </c>
      <c r="AM3" s="43">
        <f t="shared" si="4"/>
        <v>1980000</v>
      </c>
      <c r="AN3" s="43">
        <f t="shared" si="5"/>
        <v>2475000</v>
      </c>
      <c r="AO3" s="60">
        <f t="shared" ref="AO3:AO9" si="7">IF(AB3="SI",275000*U3,0)</f>
        <v>4125000</v>
      </c>
      <c r="AP3" s="43">
        <f t="shared" si="6"/>
        <v>15483960</v>
      </c>
      <c r="AR3" s="43">
        <f t="shared" ref="AR3:AR65" si="8">+(AL3*U3)</f>
        <v>0</v>
      </c>
      <c r="AS3" s="43">
        <f t="shared" ref="AS3:AS65" si="9">+(AM3+AN3+AO3+AP3+AR3)</f>
        <v>24063960</v>
      </c>
      <c r="AT3" s="34"/>
      <c r="AU3" s="34"/>
      <c r="AV3" s="34"/>
      <c r="AW3" s="34"/>
    </row>
    <row r="4" spans="1:49" ht="25.05" customHeight="1" x14ac:dyDescent="0.3">
      <c r="A4" s="34">
        <v>14616</v>
      </c>
      <c r="B4" s="35" t="s">
        <v>49</v>
      </c>
      <c r="C4" s="35" t="s">
        <v>50</v>
      </c>
      <c r="D4" s="36">
        <v>4</v>
      </c>
      <c r="E4" s="36">
        <v>2025</v>
      </c>
      <c r="F4" s="36">
        <v>2025</v>
      </c>
      <c r="G4" s="34" t="s">
        <v>51</v>
      </c>
      <c r="H4" s="34" t="s">
        <v>52</v>
      </c>
      <c r="I4" s="34" t="s">
        <v>53</v>
      </c>
      <c r="J4" s="37" t="s">
        <v>74</v>
      </c>
      <c r="K4" s="34" t="s">
        <v>75</v>
      </c>
      <c r="L4" s="34" t="s">
        <v>56</v>
      </c>
      <c r="M4" s="34" t="s">
        <v>57</v>
      </c>
      <c r="N4" s="34">
        <v>8</v>
      </c>
      <c r="O4" s="34" t="s">
        <v>58</v>
      </c>
      <c r="P4" s="34" t="s">
        <v>76</v>
      </c>
      <c r="Q4" s="34" t="s">
        <v>77</v>
      </c>
      <c r="R4" s="34" t="s">
        <v>61</v>
      </c>
      <c r="S4" s="34" t="s">
        <v>62</v>
      </c>
      <c r="T4" s="34" t="s">
        <v>63</v>
      </c>
      <c r="U4" s="38">
        <v>15</v>
      </c>
      <c r="V4" s="38">
        <v>160</v>
      </c>
      <c r="W4" s="38">
        <v>12</v>
      </c>
      <c r="X4" s="39">
        <f t="shared" si="0"/>
        <v>172</v>
      </c>
      <c r="Y4" s="38">
        <v>5</v>
      </c>
      <c r="Z4" s="38" t="s">
        <v>64</v>
      </c>
      <c r="AA4" s="38" t="s">
        <v>64</v>
      </c>
      <c r="AB4" s="38" t="s">
        <v>64</v>
      </c>
      <c r="AC4" s="40" t="s">
        <v>65</v>
      </c>
      <c r="AD4" s="41" t="s">
        <v>78</v>
      </c>
      <c r="AE4" s="38" t="s">
        <v>67</v>
      </c>
      <c r="AF4" s="42" t="s">
        <v>65</v>
      </c>
      <c r="AG4" s="34" t="s">
        <v>68</v>
      </c>
      <c r="AH4" s="39">
        <f t="shared" si="1"/>
        <v>35</v>
      </c>
      <c r="AI4" s="38">
        <v>2</v>
      </c>
      <c r="AJ4" s="38">
        <f t="shared" si="2"/>
        <v>6372</v>
      </c>
      <c r="AK4" s="39">
        <f t="shared" si="3"/>
        <v>34.4</v>
      </c>
      <c r="AL4" s="43">
        <v>0</v>
      </c>
      <c r="AM4" s="43">
        <f t="shared" si="4"/>
        <v>2100000</v>
      </c>
      <c r="AN4" s="43">
        <f t="shared" si="5"/>
        <v>2625000</v>
      </c>
      <c r="AO4" s="60">
        <f t="shared" si="7"/>
        <v>4125000</v>
      </c>
      <c r="AP4" s="43">
        <f t="shared" si="6"/>
        <v>16439760</v>
      </c>
      <c r="AR4" s="43">
        <f t="shared" si="8"/>
        <v>0</v>
      </c>
      <c r="AS4" s="43">
        <f t="shared" si="9"/>
        <v>25289760</v>
      </c>
      <c r="AT4" s="34"/>
      <c r="AU4" s="34"/>
      <c r="AV4" s="34"/>
      <c r="AW4" s="34"/>
    </row>
    <row r="5" spans="1:49" ht="25.05" customHeight="1" x14ac:dyDescent="0.3">
      <c r="A5" s="34">
        <v>14617</v>
      </c>
      <c r="B5" s="35" t="s">
        <v>49</v>
      </c>
      <c r="C5" s="35" t="s">
        <v>50</v>
      </c>
      <c r="D5" s="36">
        <v>4</v>
      </c>
      <c r="E5" s="36">
        <v>2025</v>
      </c>
      <c r="F5" s="36">
        <v>2025</v>
      </c>
      <c r="G5" s="34" t="s">
        <v>51</v>
      </c>
      <c r="H5" s="34" t="s">
        <v>52</v>
      </c>
      <c r="I5" s="34" t="s">
        <v>53</v>
      </c>
      <c r="J5" s="37" t="s">
        <v>79</v>
      </c>
      <c r="K5" s="34" t="s">
        <v>80</v>
      </c>
      <c r="L5" s="34" t="s">
        <v>56</v>
      </c>
      <c r="M5" s="34" t="s">
        <v>57</v>
      </c>
      <c r="N5" s="34">
        <v>8</v>
      </c>
      <c r="O5" s="34" t="s">
        <v>58</v>
      </c>
      <c r="P5" s="34" t="s">
        <v>76</v>
      </c>
      <c r="Q5" s="34" t="s">
        <v>77</v>
      </c>
      <c r="R5" s="34" t="s">
        <v>61</v>
      </c>
      <c r="S5" s="34" t="s">
        <v>62</v>
      </c>
      <c r="T5" s="34" t="s">
        <v>63</v>
      </c>
      <c r="U5" s="38">
        <v>15</v>
      </c>
      <c r="V5" s="38">
        <v>110</v>
      </c>
      <c r="W5" s="38">
        <v>12</v>
      </c>
      <c r="X5" s="39">
        <f t="shared" si="0"/>
        <v>122</v>
      </c>
      <c r="Y5" s="38">
        <v>5</v>
      </c>
      <c r="Z5" s="38" t="s">
        <v>64</v>
      </c>
      <c r="AA5" s="38" t="s">
        <v>64</v>
      </c>
      <c r="AB5" s="38" t="s">
        <v>64</v>
      </c>
      <c r="AC5" s="40" t="s">
        <v>65</v>
      </c>
      <c r="AD5" s="41" t="s">
        <v>81</v>
      </c>
      <c r="AE5" s="38" t="s">
        <v>67</v>
      </c>
      <c r="AF5" s="42" t="s">
        <v>65</v>
      </c>
      <c r="AG5" s="34" t="s">
        <v>68</v>
      </c>
      <c r="AH5" s="39">
        <f t="shared" si="1"/>
        <v>25</v>
      </c>
      <c r="AI5" s="38">
        <v>2</v>
      </c>
      <c r="AJ5" s="38">
        <f t="shared" si="2"/>
        <v>6372</v>
      </c>
      <c r="AK5" s="39">
        <f t="shared" si="3"/>
        <v>24.4</v>
      </c>
      <c r="AL5" s="43">
        <v>0</v>
      </c>
      <c r="AM5" s="43">
        <f t="shared" si="4"/>
        <v>1500000</v>
      </c>
      <c r="AN5" s="43">
        <f t="shared" si="5"/>
        <v>1875000</v>
      </c>
      <c r="AO5" s="60">
        <f t="shared" si="7"/>
        <v>4125000</v>
      </c>
      <c r="AP5" s="43">
        <f t="shared" si="6"/>
        <v>11660760</v>
      </c>
      <c r="AR5" s="43">
        <f t="shared" si="8"/>
        <v>0</v>
      </c>
      <c r="AS5" s="43">
        <f t="shared" si="9"/>
        <v>19160760</v>
      </c>
      <c r="AT5" s="34"/>
      <c r="AU5" s="34"/>
      <c r="AV5" s="34"/>
      <c r="AW5" s="34"/>
    </row>
    <row r="6" spans="1:49" ht="25.05" customHeight="1" x14ac:dyDescent="0.3">
      <c r="A6" s="34">
        <v>14622</v>
      </c>
      <c r="B6" s="35" t="s">
        <v>49</v>
      </c>
      <c r="C6" s="35" t="s">
        <v>50</v>
      </c>
      <c r="D6" s="36">
        <v>4</v>
      </c>
      <c r="E6" s="36">
        <v>2025</v>
      </c>
      <c r="F6" s="36">
        <v>2025</v>
      </c>
      <c r="G6" s="34" t="s">
        <v>51</v>
      </c>
      <c r="H6" s="34" t="s">
        <v>52</v>
      </c>
      <c r="I6" s="34" t="s">
        <v>53</v>
      </c>
      <c r="J6" s="37" t="s">
        <v>82</v>
      </c>
      <c r="K6" s="34" t="s">
        <v>83</v>
      </c>
      <c r="L6" s="34" t="s">
        <v>56</v>
      </c>
      <c r="M6" s="34" t="s">
        <v>57</v>
      </c>
      <c r="N6" s="34">
        <v>8</v>
      </c>
      <c r="O6" s="34" t="s">
        <v>58</v>
      </c>
      <c r="P6" s="34" t="s">
        <v>84</v>
      </c>
      <c r="Q6" s="34" t="s">
        <v>85</v>
      </c>
      <c r="R6" s="34" t="s">
        <v>61</v>
      </c>
      <c r="S6" s="34" t="s">
        <v>62</v>
      </c>
      <c r="T6" s="34" t="s">
        <v>63</v>
      </c>
      <c r="U6" s="38">
        <v>15</v>
      </c>
      <c r="V6" s="38">
        <v>120</v>
      </c>
      <c r="W6" s="38">
        <v>12</v>
      </c>
      <c r="X6" s="39">
        <f t="shared" si="0"/>
        <v>132</v>
      </c>
      <c r="Y6" s="38">
        <v>5</v>
      </c>
      <c r="Z6" s="38" t="s">
        <v>64</v>
      </c>
      <c r="AA6" s="38" t="s">
        <v>64</v>
      </c>
      <c r="AB6" s="38" t="s">
        <v>64</v>
      </c>
      <c r="AC6" s="40" t="s">
        <v>65</v>
      </c>
      <c r="AD6" s="41" t="s">
        <v>86</v>
      </c>
      <c r="AE6" s="38" t="s">
        <v>67</v>
      </c>
      <c r="AF6" s="42" t="s">
        <v>65</v>
      </c>
      <c r="AG6" s="34" t="s">
        <v>68</v>
      </c>
      <c r="AH6" s="39">
        <f t="shared" si="1"/>
        <v>27</v>
      </c>
      <c r="AI6" s="38">
        <v>2</v>
      </c>
      <c r="AJ6" s="38">
        <f t="shared" si="2"/>
        <v>6372</v>
      </c>
      <c r="AK6" s="39">
        <f t="shared" si="3"/>
        <v>26.4</v>
      </c>
      <c r="AL6" s="43">
        <v>0</v>
      </c>
      <c r="AM6" s="43">
        <f t="shared" si="4"/>
        <v>1620000</v>
      </c>
      <c r="AN6" s="43">
        <f t="shared" si="5"/>
        <v>2025000</v>
      </c>
      <c r="AO6" s="60">
        <f t="shared" si="7"/>
        <v>4125000</v>
      </c>
      <c r="AP6" s="43">
        <f t="shared" si="6"/>
        <v>12616560</v>
      </c>
      <c r="AR6" s="43">
        <f t="shared" si="8"/>
        <v>0</v>
      </c>
      <c r="AS6" s="43">
        <f t="shared" si="9"/>
        <v>20386560</v>
      </c>
      <c r="AT6" s="34"/>
      <c r="AU6" s="34"/>
      <c r="AV6" s="34"/>
      <c r="AW6" s="34"/>
    </row>
    <row r="7" spans="1:49" ht="25.05" customHeight="1" x14ac:dyDescent="0.3">
      <c r="A7" s="34">
        <v>14623</v>
      </c>
      <c r="B7" s="35" t="s">
        <v>49</v>
      </c>
      <c r="C7" s="35" t="s">
        <v>50</v>
      </c>
      <c r="D7" s="36">
        <v>4</v>
      </c>
      <c r="E7" s="36">
        <v>2025</v>
      </c>
      <c r="F7" s="36">
        <v>2025</v>
      </c>
      <c r="G7" s="34" t="s">
        <v>51</v>
      </c>
      <c r="H7" s="34" t="s">
        <v>52</v>
      </c>
      <c r="I7" s="34" t="s">
        <v>53</v>
      </c>
      <c r="J7" s="37" t="s">
        <v>54</v>
      </c>
      <c r="K7" s="34" t="s">
        <v>55</v>
      </c>
      <c r="L7" s="34" t="s">
        <v>56</v>
      </c>
      <c r="M7" s="34" t="s">
        <v>57</v>
      </c>
      <c r="N7" s="34">
        <v>8</v>
      </c>
      <c r="O7" s="34" t="s">
        <v>58</v>
      </c>
      <c r="P7" s="34" t="s">
        <v>87</v>
      </c>
      <c r="Q7" s="34" t="s">
        <v>60</v>
      </c>
      <c r="R7" s="34" t="s">
        <v>61</v>
      </c>
      <c r="S7" s="34" t="s">
        <v>62</v>
      </c>
      <c r="T7" s="34" t="s">
        <v>63</v>
      </c>
      <c r="U7" s="38">
        <v>15</v>
      </c>
      <c r="V7" s="38">
        <v>100</v>
      </c>
      <c r="W7" s="38">
        <v>12</v>
      </c>
      <c r="X7" s="39">
        <f t="shared" si="0"/>
        <v>112</v>
      </c>
      <c r="Y7" s="38">
        <v>5</v>
      </c>
      <c r="Z7" s="38" t="s">
        <v>64</v>
      </c>
      <c r="AA7" s="38" t="s">
        <v>64</v>
      </c>
      <c r="AB7" s="38" t="s">
        <v>64</v>
      </c>
      <c r="AC7" s="40" t="s">
        <v>65</v>
      </c>
      <c r="AD7" s="41" t="s">
        <v>88</v>
      </c>
      <c r="AE7" s="38" t="s">
        <v>67</v>
      </c>
      <c r="AF7" s="42" t="s">
        <v>65</v>
      </c>
      <c r="AG7" s="34" t="s">
        <v>68</v>
      </c>
      <c r="AH7" s="39">
        <f t="shared" si="1"/>
        <v>23</v>
      </c>
      <c r="AI7" s="38">
        <v>1</v>
      </c>
      <c r="AJ7" s="38">
        <f t="shared" si="2"/>
        <v>5074</v>
      </c>
      <c r="AK7" s="39">
        <f t="shared" si="3"/>
        <v>22.4</v>
      </c>
      <c r="AL7" s="43">
        <v>0</v>
      </c>
      <c r="AM7" s="43">
        <f t="shared" si="4"/>
        <v>1380000</v>
      </c>
      <c r="AN7" s="43">
        <f t="shared" si="5"/>
        <v>1725000</v>
      </c>
      <c r="AO7" s="60">
        <f t="shared" si="7"/>
        <v>4125000</v>
      </c>
      <c r="AP7" s="43">
        <f t="shared" si="6"/>
        <v>8524320</v>
      </c>
      <c r="AR7" s="43">
        <f t="shared" si="8"/>
        <v>0</v>
      </c>
      <c r="AS7" s="43">
        <f t="shared" si="9"/>
        <v>15754320</v>
      </c>
      <c r="AT7" s="34"/>
      <c r="AU7" s="34"/>
      <c r="AV7" s="34"/>
      <c r="AW7" s="34"/>
    </row>
    <row r="8" spans="1:49" ht="25.05" customHeight="1" x14ac:dyDescent="0.3">
      <c r="A8" s="34">
        <v>14624</v>
      </c>
      <c r="B8" s="35" t="s">
        <v>49</v>
      </c>
      <c r="C8" s="35" t="s">
        <v>50</v>
      </c>
      <c r="D8" s="36">
        <v>4</v>
      </c>
      <c r="E8" s="36">
        <v>2025</v>
      </c>
      <c r="F8" s="36">
        <v>2025</v>
      </c>
      <c r="G8" s="34" t="s">
        <v>51</v>
      </c>
      <c r="H8" s="34" t="s">
        <v>52</v>
      </c>
      <c r="I8" s="34" t="s">
        <v>53</v>
      </c>
      <c r="J8" s="37" t="s">
        <v>89</v>
      </c>
      <c r="K8" s="34" t="s">
        <v>90</v>
      </c>
      <c r="L8" s="34" t="s">
        <v>56</v>
      </c>
      <c r="M8" s="34" t="s">
        <v>57</v>
      </c>
      <c r="N8" s="34">
        <v>8</v>
      </c>
      <c r="O8" s="34" t="s">
        <v>58</v>
      </c>
      <c r="P8" s="34" t="s">
        <v>91</v>
      </c>
      <c r="Q8" s="34" t="s">
        <v>85</v>
      </c>
      <c r="R8" s="34" t="s">
        <v>61</v>
      </c>
      <c r="S8" s="34" t="s">
        <v>62</v>
      </c>
      <c r="T8" s="34" t="s">
        <v>63</v>
      </c>
      <c r="U8" s="38">
        <v>15</v>
      </c>
      <c r="V8" s="38">
        <v>172</v>
      </c>
      <c r="W8" s="38">
        <v>12</v>
      </c>
      <c r="X8" s="39">
        <f t="shared" si="0"/>
        <v>184</v>
      </c>
      <c r="Y8" s="38">
        <v>5</v>
      </c>
      <c r="Z8" s="38" t="s">
        <v>64</v>
      </c>
      <c r="AA8" s="38" t="s">
        <v>64</v>
      </c>
      <c r="AB8" s="38" t="s">
        <v>64</v>
      </c>
      <c r="AC8" s="40" t="s">
        <v>65</v>
      </c>
      <c r="AD8" s="41" t="s">
        <v>92</v>
      </c>
      <c r="AE8" s="38" t="s">
        <v>67</v>
      </c>
      <c r="AF8" s="42" t="s">
        <v>65</v>
      </c>
      <c r="AG8" s="34" t="s">
        <v>68</v>
      </c>
      <c r="AH8" s="39">
        <f t="shared" si="1"/>
        <v>37</v>
      </c>
      <c r="AI8" s="38">
        <v>2</v>
      </c>
      <c r="AJ8" s="38">
        <f t="shared" si="2"/>
        <v>6372</v>
      </c>
      <c r="AK8" s="39">
        <f t="shared" si="3"/>
        <v>36.799999999999997</v>
      </c>
      <c r="AL8" s="43">
        <v>0</v>
      </c>
      <c r="AM8" s="43">
        <f t="shared" si="4"/>
        <v>2220000</v>
      </c>
      <c r="AN8" s="43">
        <f t="shared" si="5"/>
        <v>2775000</v>
      </c>
      <c r="AO8" s="60">
        <f t="shared" si="7"/>
        <v>4125000</v>
      </c>
      <c r="AP8" s="43">
        <f t="shared" si="6"/>
        <v>17586720</v>
      </c>
      <c r="AR8" s="43">
        <f t="shared" si="8"/>
        <v>0</v>
      </c>
      <c r="AS8" s="43">
        <f t="shared" si="9"/>
        <v>26706720</v>
      </c>
      <c r="AT8" s="34"/>
      <c r="AU8" s="34"/>
      <c r="AV8" s="34"/>
      <c r="AW8" s="34"/>
    </row>
    <row r="9" spans="1:49" ht="25.05" customHeight="1" x14ac:dyDescent="0.3">
      <c r="A9" s="34">
        <v>14625</v>
      </c>
      <c r="B9" s="35" t="s">
        <v>49</v>
      </c>
      <c r="C9" s="35" t="s">
        <v>50</v>
      </c>
      <c r="D9" s="36">
        <v>4</v>
      </c>
      <c r="E9" s="36">
        <v>2025</v>
      </c>
      <c r="F9" s="36">
        <v>2025</v>
      </c>
      <c r="G9" s="34" t="s">
        <v>51</v>
      </c>
      <c r="H9" s="34" t="s">
        <v>52</v>
      </c>
      <c r="I9" s="34" t="s">
        <v>53</v>
      </c>
      <c r="J9" s="37" t="s">
        <v>93</v>
      </c>
      <c r="K9" s="34" t="s">
        <v>94</v>
      </c>
      <c r="L9" s="34" t="s">
        <v>56</v>
      </c>
      <c r="M9" s="34" t="s">
        <v>57</v>
      </c>
      <c r="N9" s="34">
        <v>8</v>
      </c>
      <c r="O9" s="34" t="s">
        <v>58</v>
      </c>
      <c r="P9" s="34" t="s">
        <v>91</v>
      </c>
      <c r="Q9" s="34" t="s">
        <v>85</v>
      </c>
      <c r="R9" s="34" t="s">
        <v>61</v>
      </c>
      <c r="S9" s="34" t="s">
        <v>62</v>
      </c>
      <c r="T9" s="34" t="s">
        <v>63</v>
      </c>
      <c r="U9" s="38">
        <v>15</v>
      </c>
      <c r="V9" s="38">
        <v>170</v>
      </c>
      <c r="W9" s="38">
        <v>12</v>
      </c>
      <c r="X9" s="39">
        <f t="shared" si="0"/>
        <v>182</v>
      </c>
      <c r="Y9" s="38">
        <v>5</v>
      </c>
      <c r="Z9" s="38" t="s">
        <v>64</v>
      </c>
      <c r="AA9" s="38" t="s">
        <v>64</v>
      </c>
      <c r="AB9" s="38" t="s">
        <v>64</v>
      </c>
      <c r="AC9" s="40" t="s">
        <v>65</v>
      </c>
      <c r="AD9" s="41" t="s">
        <v>95</v>
      </c>
      <c r="AE9" s="38" t="s">
        <v>67</v>
      </c>
      <c r="AF9" s="42" t="s">
        <v>65</v>
      </c>
      <c r="AG9" s="34" t="s">
        <v>68</v>
      </c>
      <c r="AH9" s="39">
        <f t="shared" si="1"/>
        <v>37</v>
      </c>
      <c r="AI9" s="38">
        <v>2</v>
      </c>
      <c r="AJ9" s="38">
        <f t="shared" si="2"/>
        <v>6372</v>
      </c>
      <c r="AK9" s="39">
        <f t="shared" si="3"/>
        <v>36.4</v>
      </c>
      <c r="AL9" s="43">
        <v>0</v>
      </c>
      <c r="AM9" s="43">
        <f t="shared" si="4"/>
        <v>2220000</v>
      </c>
      <c r="AN9" s="43">
        <f t="shared" si="5"/>
        <v>2775000</v>
      </c>
      <c r="AO9" s="60">
        <f t="shared" si="7"/>
        <v>4125000</v>
      </c>
      <c r="AP9" s="43">
        <f t="shared" si="6"/>
        <v>17395560</v>
      </c>
      <c r="AR9" s="43">
        <f t="shared" si="8"/>
        <v>0</v>
      </c>
      <c r="AS9" s="43">
        <f t="shared" si="9"/>
        <v>26515560</v>
      </c>
      <c r="AT9" s="34"/>
      <c r="AU9" s="34"/>
      <c r="AV9" s="34"/>
      <c r="AW9" s="34"/>
    </row>
    <row r="10" spans="1:49" ht="25.05" customHeight="1" x14ac:dyDescent="0.3">
      <c r="A10" s="44">
        <v>14569</v>
      </c>
      <c r="B10" s="44" t="s">
        <v>96</v>
      </c>
      <c r="C10" s="44" t="s">
        <v>97</v>
      </c>
      <c r="D10" s="39">
        <v>1</v>
      </c>
      <c r="E10" s="39">
        <v>2025</v>
      </c>
      <c r="F10" s="39">
        <v>2025</v>
      </c>
      <c r="G10" s="37" t="s">
        <v>98</v>
      </c>
      <c r="H10" s="44" t="s">
        <v>96</v>
      </c>
      <c r="I10" s="44" t="s">
        <v>99</v>
      </c>
      <c r="J10" s="37" t="s">
        <v>100</v>
      </c>
      <c r="K10" s="44" t="s">
        <v>101</v>
      </c>
      <c r="L10" s="44" t="s">
        <v>102</v>
      </c>
      <c r="M10" s="44" t="s">
        <v>103</v>
      </c>
      <c r="N10" s="39">
        <v>13</v>
      </c>
      <c r="O10" s="44" t="s">
        <v>104</v>
      </c>
      <c r="P10" s="44" t="s">
        <v>105</v>
      </c>
      <c r="Q10" s="44" t="s">
        <v>106</v>
      </c>
      <c r="R10" s="44" t="s">
        <v>61</v>
      </c>
      <c r="S10" s="44" t="s">
        <v>107</v>
      </c>
      <c r="T10" s="44" t="s">
        <v>108</v>
      </c>
      <c r="U10" s="45">
        <v>18</v>
      </c>
      <c r="V10" s="45">
        <v>260</v>
      </c>
      <c r="W10" s="45">
        <v>16</v>
      </c>
      <c r="X10" s="39">
        <f t="shared" ref="X10:X22" si="10">(SUM(V10:W10))*1</f>
        <v>276</v>
      </c>
      <c r="Y10" s="45">
        <v>5</v>
      </c>
      <c r="Z10" s="45" t="s">
        <v>64</v>
      </c>
      <c r="AA10" s="45" t="s">
        <v>64</v>
      </c>
      <c r="AB10" s="39" t="s">
        <v>67</v>
      </c>
      <c r="AC10" s="46"/>
      <c r="AD10" s="41" t="s">
        <v>109</v>
      </c>
      <c r="AE10" s="39" t="s">
        <v>64</v>
      </c>
      <c r="AF10" s="46" t="s">
        <v>110</v>
      </c>
      <c r="AG10" s="44" t="s">
        <v>68</v>
      </c>
      <c r="AH10" s="39">
        <f t="shared" si="1"/>
        <v>56</v>
      </c>
      <c r="AI10" s="39">
        <v>3</v>
      </c>
      <c r="AJ10" s="43">
        <f t="shared" si="2"/>
        <v>7434</v>
      </c>
      <c r="AK10" s="39">
        <f t="shared" si="3"/>
        <v>55.2</v>
      </c>
      <c r="AL10" s="43">
        <v>350000</v>
      </c>
      <c r="AM10" s="43">
        <f>IF(Z10="SI",4000*U10*AH10,0)</f>
        <v>4032000</v>
      </c>
      <c r="AN10" s="43">
        <f t="shared" si="5"/>
        <v>5040000</v>
      </c>
      <c r="AO10" s="43">
        <f t="shared" ref="AO10:AO65" si="11">IF(AB10="SI",270000*U10,0)</f>
        <v>0</v>
      </c>
      <c r="AP10" s="43">
        <f t="shared" si="6"/>
        <v>36932112</v>
      </c>
      <c r="AR10" s="43">
        <f t="shared" si="8"/>
        <v>6300000</v>
      </c>
      <c r="AS10" s="43">
        <f t="shared" si="9"/>
        <v>52304112</v>
      </c>
    </row>
    <row r="11" spans="1:49" ht="25.05" customHeight="1" x14ac:dyDescent="0.3">
      <c r="A11" s="44">
        <v>14570</v>
      </c>
      <c r="B11" s="44" t="s">
        <v>96</v>
      </c>
      <c r="C11" s="44" t="s">
        <v>97</v>
      </c>
      <c r="D11" s="39">
        <v>1</v>
      </c>
      <c r="E11" s="39">
        <v>2025</v>
      </c>
      <c r="F11" s="39">
        <v>2025</v>
      </c>
      <c r="G11" s="37" t="s">
        <v>98</v>
      </c>
      <c r="H11" s="44" t="s">
        <v>96</v>
      </c>
      <c r="I11" s="44" t="s">
        <v>99</v>
      </c>
      <c r="J11" s="37" t="s">
        <v>100</v>
      </c>
      <c r="K11" s="44" t="s">
        <v>101</v>
      </c>
      <c r="L11" s="44" t="s">
        <v>102</v>
      </c>
      <c r="M11" s="44" t="s">
        <v>103</v>
      </c>
      <c r="N11" s="39">
        <v>10</v>
      </c>
      <c r="O11" s="44" t="s">
        <v>111</v>
      </c>
      <c r="P11" s="44" t="s">
        <v>112</v>
      </c>
      <c r="Q11" s="44" t="s">
        <v>106</v>
      </c>
      <c r="R11" s="44" t="s">
        <v>61</v>
      </c>
      <c r="S11" s="44" t="s">
        <v>107</v>
      </c>
      <c r="T11" s="44" t="s">
        <v>108</v>
      </c>
      <c r="U11" s="45">
        <v>20</v>
      </c>
      <c r="V11" s="45">
        <v>260</v>
      </c>
      <c r="W11" s="45">
        <v>16</v>
      </c>
      <c r="X11" s="39">
        <f t="shared" si="10"/>
        <v>276</v>
      </c>
      <c r="Y11" s="45">
        <v>5</v>
      </c>
      <c r="Z11" s="45" t="s">
        <v>64</v>
      </c>
      <c r="AA11" s="45" t="s">
        <v>64</v>
      </c>
      <c r="AB11" s="39" t="s">
        <v>67</v>
      </c>
      <c r="AC11" s="46" t="s">
        <v>65</v>
      </c>
      <c r="AD11" s="41" t="s">
        <v>113</v>
      </c>
      <c r="AE11" s="39" t="s">
        <v>64</v>
      </c>
      <c r="AF11" s="46" t="s">
        <v>110</v>
      </c>
      <c r="AG11" s="44" t="s">
        <v>68</v>
      </c>
      <c r="AH11" s="39">
        <f t="shared" si="1"/>
        <v>56</v>
      </c>
      <c r="AI11" s="39">
        <v>3</v>
      </c>
      <c r="AJ11" s="43">
        <f t="shared" si="2"/>
        <v>7434</v>
      </c>
      <c r="AK11" s="39">
        <f t="shared" si="3"/>
        <v>55.2</v>
      </c>
      <c r="AL11" s="43">
        <v>350000</v>
      </c>
      <c r="AM11" s="43">
        <f>IF(Z11="SI",(4000*U11*AH11),0)</f>
        <v>4480000</v>
      </c>
      <c r="AN11" s="43">
        <f t="shared" si="5"/>
        <v>5600000</v>
      </c>
      <c r="AO11" s="43">
        <f t="shared" si="11"/>
        <v>0</v>
      </c>
      <c r="AP11" s="43">
        <f t="shared" si="6"/>
        <v>41035680</v>
      </c>
      <c r="AR11" s="43">
        <f t="shared" si="8"/>
        <v>7000000</v>
      </c>
      <c r="AS11" s="43">
        <f t="shared" si="9"/>
        <v>58115680</v>
      </c>
    </row>
    <row r="12" spans="1:49" ht="25.05" customHeight="1" x14ac:dyDescent="0.3">
      <c r="A12" s="44">
        <v>14571</v>
      </c>
      <c r="B12" s="44" t="s">
        <v>96</v>
      </c>
      <c r="C12" s="44" t="s">
        <v>97</v>
      </c>
      <c r="D12" s="39">
        <v>1</v>
      </c>
      <c r="E12" s="39">
        <v>2025</v>
      </c>
      <c r="F12" s="39">
        <v>2025</v>
      </c>
      <c r="G12" s="37" t="s">
        <v>98</v>
      </c>
      <c r="H12" s="44" t="s">
        <v>96</v>
      </c>
      <c r="I12" s="44" t="s">
        <v>99</v>
      </c>
      <c r="J12" s="37" t="s">
        <v>100</v>
      </c>
      <c r="K12" s="44" t="s">
        <v>101</v>
      </c>
      <c r="L12" s="44" t="s">
        <v>102</v>
      </c>
      <c r="M12" s="44" t="s">
        <v>103</v>
      </c>
      <c r="N12" s="39">
        <v>8</v>
      </c>
      <c r="O12" s="44" t="s">
        <v>58</v>
      </c>
      <c r="P12" s="44" t="s">
        <v>114</v>
      </c>
      <c r="Q12" s="44" t="s">
        <v>106</v>
      </c>
      <c r="R12" s="44" t="s">
        <v>61</v>
      </c>
      <c r="S12" s="44" t="s">
        <v>107</v>
      </c>
      <c r="T12" s="44" t="s">
        <v>108</v>
      </c>
      <c r="U12" s="45">
        <v>20</v>
      </c>
      <c r="V12" s="45">
        <v>260</v>
      </c>
      <c r="W12" s="45">
        <v>16</v>
      </c>
      <c r="X12" s="39">
        <f t="shared" si="10"/>
        <v>276</v>
      </c>
      <c r="Y12" s="45">
        <v>5</v>
      </c>
      <c r="Z12" s="45" t="s">
        <v>64</v>
      </c>
      <c r="AA12" s="45" t="s">
        <v>64</v>
      </c>
      <c r="AB12" s="39" t="s">
        <v>67</v>
      </c>
      <c r="AC12" s="46" t="s">
        <v>65</v>
      </c>
      <c r="AD12" s="41" t="s">
        <v>115</v>
      </c>
      <c r="AE12" s="39" t="s">
        <v>64</v>
      </c>
      <c r="AF12" s="46" t="s">
        <v>110</v>
      </c>
      <c r="AG12" s="44" t="s">
        <v>68</v>
      </c>
      <c r="AH12" s="39">
        <f t="shared" si="1"/>
        <v>56</v>
      </c>
      <c r="AI12" s="39">
        <v>3</v>
      </c>
      <c r="AJ12" s="43">
        <f t="shared" si="2"/>
        <v>7434</v>
      </c>
      <c r="AK12" s="39">
        <f t="shared" si="3"/>
        <v>55.2</v>
      </c>
      <c r="AL12" s="43">
        <v>350000</v>
      </c>
      <c r="AM12" s="43">
        <f t="shared" ref="AM12:AM75" si="12">IF(Z12="SI",4000*U12*AH12,0)</f>
        <v>4480000</v>
      </c>
      <c r="AN12" s="43">
        <f t="shared" si="5"/>
        <v>5600000</v>
      </c>
      <c r="AO12" s="43">
        <f t="shared" si="11"/>
        <v>0</v>
      </c>
      <c r="AP12" s="43">
        <f t="shared" si="6"/>
        <v>41035680</v>
      </c>
      <c r="AR12" s="43">
        <f t="shared" si="8"/>
        <v>7000000</v>
      </c>
      <c r="AS12" s="43">
        <f t="shared" si="9"/>
        <v>58115680</v>
      </c>
    </row>
    <row r="13" spans="1:49" ht="25.05" customHeight="1" x14ac:dyDescent="0.3">
      <c r="A13" s="44">
        <v>14546</v>
      </c>
      <c r="B13" s="44" t="s">
        <v>116</v>
      </c>
      <c r="C13" s="44" t="s">
        <v>117</v>
      </c>
      <c r="D13" s="39">
        <v>1</v>
      </c>
      <c r="E13" s="39">
        <v>2025</v>
      </c>
      <c r="F13" s="39">
        <v>2025</v>
      </c>
      <c r="G13" s="37" t="s">
        <v>51</v>
      </c>
      <c r="H13" s="44" t="s">
        <v>52</v>
      </c>
      <c r="I13" s="44" t="s">
        <v>53</v>
      </c>
      <c r="J13" s="37" t="s">
        <v>100</v>
      </c>
      <c r="K13" s="44" t="s">
        <v>101</v>
      </c>
      <c r="L13" s="44" t="s">
        <v>56</v>
      </c>
      <c r="M13" s="44" t="s">
        <v>57</v>
      </c>
      <c r="N13" s="44">
        <v>9</v>
      </c>
      <c r="O13" s="44" t="s">
        <v>118</v>
      </c>
      <c r="P13" s="44" t="s">
        <v>119</v>
      </c>
      <c r="Q13" s="44" t="s">
        <v>120</v>
      </c>
      <c r="R13" s="44" t="s">
        <v>61</v>
      </c>
      <c r="S13" s="44" t="s">
        <v>62</v>
      </c>
      <c r="T13" s="44" t="s">
        <v>63</v>
      </c>
      <c r="U13" s="45">
        <v>20</v>
      </c>
      <c r="V13" s="45">
        <v>260</v>
      </c>
      <c r="W13" s="45">
        <v>12</v>
      </c>
      <c r="X13" s="39">
        <f t="shared" si="10"/>
        <v>272</v>
      </c>
      <c r="Y13" s="45">
        <v>4</v>
      </c>
      <c r="Z13" s="45" t="s">
        <v>64</v>
      </c>
      <c r="AA13" s="45" t="s">
        <v>64</v>
      </c>
      <c r="AB13" s="45" t="s">
        <v>64</v>
      </c>
      <c r="AC13" s="46" t="s">
        <v>65</v>
      </c>
      <c r="AD13" s="41" t="s">
        <v>121</v>
      </c>
      <c r="AE13" s="39" t="s">
        <v>64</v>
      </c>
      <c r="AF13" s="46" t="s">
        <v>110</v>
      </c>
      <c r="AG13" s="44" t="s">
        <v>122</v>
      </c>
      <c r="AH13" s="39">
        <f t="shared" si="1"/>
        <v>68</v>
      </c>
      <c r="AI13" s="39">
        <v>2</v>
      </c>
      <c r="AJ13" s="43">
        <f t="shared" si="2"/>
        <v>6372</v>
      </c>
      <c r="AK13" s="39">
        <f t="shared" si="3"/>
        <v>68</v>
      </c>
      <c r="AL13" s="43">
        <v>300000</v>
      </c>
      <c r="AM13" s="43">
        <f t="shared" si="12"/>
        <v>5440000</v>
      </c>
      <c r="AN13" s="43">
        <f t="shared" si="5"/>
        <v>6800000</v>
      </c>
      <c r="AO13" s="43">
        <f t="shared" si="11"/>
        <v>5400000</v>
      </c>
      <c r="AP13" s="43">
        <f t="shared" si="6"/>
        <v>34663680</v>
      </c>
      <c r="AR13" s="43">
        <f t="shared" si="8"/>
        <v>6000000</v>
      </c>
      <c r="AS13" s="43">
        <f t="shared" si="9"/>
        <v>58303680</v>
      </c>
    </row>
    <row r="14" spans="1:49" ht="25.05" customHeight="1" x14ac:dyDescent="0.3">
      <c r="A14" s="44">
        <v>14547</v>
      </c>
      <c r="B14" s="44" t="s">
        <v>116</v>
      </c>
      <c r="C14" s="44" t="s">
        <v>117</v>
      </c>
      <c r="D14" s="39">
        <v>1</v>
      </c>
      <c r="E14" s="39">
        <v>2025</v>
      </c>
      <c r="F14" s="39">
        <v>2025</v>
      </c>
      <c r="G14" s="37" t="s">
        <v>51</v>
      </c>
      <c r="H14" s="44" t="s">
        <v>52</v>
      </c>
      <c r="I14" s="44" t="s">
        <v>53</v>
      </c>
      <c r="J14" s="37" t="s">
        <v>100</v>
      </c>
      <c r="K14" s="44" t="s">
        <v>101</v>
      </c>
      <c r="L14" s="44" t="s">
        <v>56</v>
      </c>
      <c r="M14" s="44" t="s">
        <v>57</v>
      </c>
      <c r="N14" s="44">
        <v>9</v>
      </c>
      <c r="O14" s="44" t="s">
        <v>118</v>
      </c>
      <c r="P14" s="44" t="s">
        <v>123</v>
      </c>
      <c r="Q14" s="44" t="s">
        <v>120</v>
      </c>
      <c r="R14" s="44" t="s">
        <v>61</v>
      </c>
      <c r="S14" s="44" t="s">
        <v>62</v>
      </c>
      <c r="T14" s="44" t="s">
        <v>63</v>
      </c>
      <c r="U14" s="45">
        <v>20</v>
      </c>
      <c r="V14" s="45">
        <v>260</v>
      </c>
      <c r="W14" s="45">
        <v>12</v>
      </c>
      <c r="X14" s="39">
        <f t="shared" si="10"/>
        <v>272</v>
      </c>
      <c r="Y14" s="45">
        <v>4</v>
      </c>
      <c r="Z14" s="45" t="s">
        <v>64</v>
      </c>
      <c r="AA14" s="45" t="s">
        <v>64</v>
      </c>
      <c r="AB14" s="45" t="s">
        <v>64</v>
      </c>
      <c r="AC14" s="46" t="s">
        <v>65</v>
      </c>
      <c r="AD14" s="41" t="s">
        <v>121</v>
      </c>
      <c r="AE14" s="39" t="s">
        <v>64</v>
      </c>
      <c r="AF14" s="46" t="s">
        <v>110</v>
      </c>
      <c r="AG14" s="44" t="s">
        <v>122</v>
      </c>
      <c r="AH14" s="39">
        <f t="shared" si="1"/>
        <v>68</v>
      </c>
      <c r="AI14" s="39">
        <v>2</v>
      </c>
      <c r="AJ14" s="43">
        <f t="shared" si="2"/>
        <v>6372</v>
      </c>
      <c r="AK14" s="39">
        <f t="shared" si="3"/>
        <v>68</v>
      </c>
      <c r="AL14" s="43">
        <v>300000</v>
      </c>
      <c r="AM14" s="43">
        <f t="shared" si="12"/>
        <v>5440000</v>
      </c>
      <c r="AN14" s="43">
        <f t="shared" si="5"/>
        <v>6800000</v>
      </c>
      <c r="AO14" s="43">
        <f t="shared" si="11"/>
        <v>5400000</v>
      </c>
      <c r="AP14" s="43">
        <f t="shared" si="6"/>
        <v>34663680</v>
      </c>
      <c r="AR14" s="43">
        <f t="shared" si="8"/>
        <v>6000000</v>
      </c>
      <c r="AS14" s="43">
        <f t="shared" si="9"/>
        <v>58303680</v>
      </c>
    </row>
    <row r="15" spans="1:49" ht="25.05" customHeight="1" x14ac:dyDescent="0.3">
      <c r="A15" s="44">
        <v>14548</v>
      </c>
      <c r="B15" s="44" t="s">
        <v>116</v>
      </c>
      <c r="C15" s="44" t="s">
        <v>117</v>
      </c>
      <c r="D15" s="39">
        <v>1</v>
      </c>
      <c r="E15" s="39">
        <v>2025</v>
      </c>
      <c r="F15" s="39">
        <v>2025</v>
      </c>
      <c r="G15" s="37" t="s">
        <v>51</v>
      </c>
      <c r="H15" s="44" t="s">
        <v>52</v>
      </c>
      <c r="I15" s="44" t="s">
        <v>53</v>
      </c>
      <c r="J15" s="37" t="s">
        <v>100</v>
      </c>
      <c r="K15" s="44" t="s">
        <v>101</v>
      </c>
      <c r="L15" s="44" t="s">
        <v>56</v>
      </c>
      <c r="M15" s="44" t="s">
        <v>57</v>
      </c>
      <c r="N15" s="44">
        <v>9</v>
      </c>
      <c r="O15" s="44" t="s">
        <v>118</v>
      </c>
      <c r="P15" s="44" t="s">
        <v>124</v>
      </c>
      <c r="Q15" s="44" t="s">
        <v>120</v>
      </c>
      <c r="R15" s="44" t="s">
        <v>61</v>
      </c>
      <c r="S15" s="44" t="s">
        <v>62</v>
      </c>
      <c r="T15" s="44" t="s">
        <v>63</v>
      </c>
      <c r="U15" s="45">
        <v>20</v>
      </c>
      <c r="V15" s="45">
        <v>260</v>
      </c>
      <c r="W15" s="45">
        <v>12</v>
      </c>
      <c r="X15" s="39">
        <f t="shared" si="10"/>
        <v>272</v>
      </c>
      <c r="Y15" s="45">
        <v>4</v>
      </c>
      <c r="Z15" s="45" t="s">
        <v>64</v>
      </c>
      <c r="AA15" s="45" t="s">
        <v>64</v>
      </c>
      <c r="AB15" s="45" t="s">
        <v>64</v>
      </c>
      <c r="AC15" s="46" t="s">
        <v>65</v>
      </c>
      <c r="AD15" s="41" t="s">
        <v>121</v>
      </c>
      <c r="AE15" s="39" t="s">
        <v>64</v>
      </c>
      <c r="AF15" s="46" t="s">
        <v>110</v>
      </c>
      <c r="AG15" s="44" t="s">
        <v>122</v>
      </c>
      <c r="AH15" s="39">
        <f t="shared" si="1"/>
        <v>68</v>
      </c>
      <c r="AI15" s="39">
        <v>2</v>
      </c>
      <c r="AJ15" s="43">
        <f t="shared" si="2"/>
        <v>6372</v>
      </c>
      <c r="AK15" s="39">
        <f t="shared" si="3"/>
        <v>68</v>
      </c>
      <c r="AL15" s="43">
        <v>300000</v>
      </c>
      <c r="AM15" s="43">
        <f t="shared" si="12"/>
        <v>5440000</v>
      </c>
      <c r="AN15" s="43">
        <f t="shared" si="5"/>
        <v>6800000</v>
      </c>
      <c r="AO15" s="43">
        <f t="shared" si="11"/>
        <v>5400000</v>
      </c>
      <c r="AP15" s="43">
        <f t="shared" si="6"/>
        <v>34663680</v>
      </c>
      <c r="AR15" s="43">
        <f t="shared" si="8"/>
        <v>6000000</v>
      </c>
      <c r="AS15" s="43">
        <f t="shared" si="9"/>
        <v>58303680</v>
      </c>
    </row>
    <row r="16" spans="1:49" ht="25.05" customHeight="1" x14ac:dyDescent="0.3">
      <c r="A16" s="35">
        <v>14223</v>
      </c>
      <c r="B16" s="35" t="s">
        <v>125</v>
      </c>
      <c r="C16" s="35" t="s">
        <v>126</v>
      </c>
      <c r="D16" s="36">
        <v>1</v>
      </c>
      <c r="E16" s="36">
        <v>2025</v>
      </c>
      <c r="F16" s="36">
        <v>2025</v>
      </c>
      <c r="G16" s="35" t="s">
        <v>127</v>
      </c>
      <c r="H16" s="35" t="s">
        <v>125</v>
      </c>
      <c r="I16" s="35" t="s">
        <v>128</v>
      </c>
      <c r="J16" s="37" t="s">
        <v>129</v>
      </c>
      <c r="K16" s="35" t="s">
        <v>130</v>
      </c>
      <c r="L16" s="35" t="s">
        <v>65</v>
      </c>
      <c r="M16" s="35" t="s">
        <v>65</v>
      </c>
      <c r="N16" s="35">
        <v>8</v>
      </c>
      <c r="O16" s="35" t="s">
        <v>58</v>
      </c>
      <c r="P16" s="35" t="s">
        <v>131</v>
      </c>
      <c r="Q16" s="35" t="s">
        <v>132</v>
      </c>
      <c r="R16" s="35" t="s">
        <v>61</v>
      </c>
      <c r="S16" s="35" t="s">
        <v>62</v>
      </c>
      <c r="T16" s="35" t="s">
        <v>63</v>
      </c>
      <c r="U16" s="36">
        <v>10</v>
      </c>
      <c r="V16" s="36">
        <v>176</v>
      </c>
      <c r="W16" s="36" t="s">
        <v>65</v>
      </c>
      <c r="X16" s="39">
        <f t="shared" si="10"/>
        <v>176</v>
      </c>
      <c r="Y16" s="36">
        <v>4</v>
      </c>
      <c r="Z16" s="36" t="s">
        <v>64</v>
      </c>
      <c r="AA16" s="36" t="s">
        <v>67</v>
      </c>
      <c r="AB16" s="45" t="s">
        <v>67</v>
      </c>
      <c r="AC16" s="46" t="s">
        <v>65</v>
      </c>
      <c r="AD16" s="41" t="s">
        <v>133</v>
      </c>
      <c r="AE16" s="39" t="s">
        <v>64</v>
      </c>
      <c r="AF16" s="41" t="s">
        <v>110</v>
      </c>
      <c r="AG16" s="35" t="s">
        <v>68</v>
      </c>
      <c r="AH16" s="39">
        <f t="shared" si="1"/>
        <v>44</v>
      </c>
      <c r="AI16" s="39">
        <v>3</v>
      </c>
      <c r="AJ16" s="43">
        <f t="shared" si="2"/>
        <v>7434</v>
      </c>
      <c r="AK16" s="39">
        <f t="shared" si="3"/>
        <v>44</v>
      </c>
      <c r="AL16" s="43">
        <v>300000</v>
      </c>
      <c r="AM16" s="43">
        <f t="shared" si="12"/>
        <v>1760000</v>
      </c>
      <c r="AN16" s="43">
        <f t="shared" si="5"/>
        <v>0</v>
      </c>
      <c r="AO16" s="43">
        <f t="shared" si="11"/>
        <v>0</v>
      </c>
      <c r="AP16" s="43">
        <f t="shared" si="6"/>
        <v>13083840</v>
      </c>
      <c r="AR16" s="43">
        <f t="shared" si="8"/>
        <v>3000000</v>
      </c>
      <c r="AS16" s="43">
        <f t="shared" si="9"/>
        <v>17843840</v>
      </c>
      <c r="AT16" s="35" t="s">
        <v>134</v>
      </c>
      <c r="AU16" s="35" t="s">
        <v>135</v>
      </c>
      <c r="AV16" s="35" t="s">
        <v>136</v>
      </c>
      <c r="AW16" s="35" t="s">
        <v>137</v>
      </c>
    </row>
    <row r="17" spans="1:49" ht="25.05" customHeight="1" x14ac:dyDescent="0.3">
      <c r="A17" s="35">
        <v>14345</v>
      </c>
      <c r="B17" s="35" t="s">
        <v>138</v>
      </c>
      <c r="C17" s="35" t="s">
        <v>139</v>
      </c>
      <c r="D17" s="36">
        <v>1</v>
      </c>
      <c r="E17" s="36">
        <v>2025</v>
      </c>
      <c r="F17" s="36">
        <v>2025</v>
      </c>
      <c r="G17" s="35" t="s">
        <v>127</v>
      </c>
      <c r="H17" s="35" t="s">
        <v>138</v>
      </c>
      <c r="I17" s="35" t="s">
        <v>140</v>
      </c>
      <c r="J17" s="37" t="s">
        <v>141</v>
      </c>
      <c r="K17" s="35" t="s">
        <v>142</v>
      </c>
      <c r="L17" s="35" t="s">
        <v>65</v>
      </c>
      <c r="M17" s="35" t="s">
        <v>65</v>
      </c>
      <c r="N17" s="35">
        <v>2</v>
      </c>
      <c r="O17" s="35" t="s">
        <v>143</v>
      </c>
      <c r="P17" s="35" t="s">
        <v>144</v>
      </c>
      <c r="Q17" s="35" t="s">
        <v>145</v>
      </c>
      <c r="R17" s="35" t="s">
        <v>61</v>
      </c>
      <c r="S17" s="35" t="s">
        <v>107</v>
      </c>
      <c r="T17" s="35" t="s">
        <v>63</v>
      </c>
      <c r="U17" s="36">
        <v>10</v>
      </c>
      <c r="V17" s="36">
        <v>176</v>
      </c>
      <c r="W17" s="36" t="s">
        <v>65</v>
      </c>
      <c r="X17" s="39">
        <f t="shared" si="10"/>
        <v>176</v>
      </c>
      <c r="Y17" s="36">
        <v>4</v>
      </c>
      <c r="Z17" s="36" t="s">
        <v>64</v>
      </c>
      <c r="AA17" s="36" t="s">
        <v>67</v>
      </c>
      <c r="AB17" s="45" t="s">
        <v>67</v>
      </c>
      <c r="AC17" s="46" t="s">
        <v>65</v>
      </c>
      <c r="AD17" s="41" t="s">
        <v>146</v>
      </c>
      <c r="AE17" s="39" t="s">
        <v>64</v>
      </c>
      <c r="AF17" s="41" t="s">
        <v>110</v>
      </c>
      <c r="AG17" s="35" t="s">
        <v>68</v>
      </c>
      <c r="AH17" s="39">
        <f t="shared" si="1"/>
        <v>44</v>
      </c>
      <c r="AI17" s="39">
        <v>3</v>
      </c>
      <c r="AJ17" s="43">
        <f t="shared" si="2"/>
        <v>7434</v>
      </c>
      <c r="AK17" s="39">
        <f t="shared" si="3"/>
        <v>44</v>
      </c>
      <c r="AL17" s="43">
        <v>300000</v>
      </c>
      <c r="AM17" s="43">
        <f t="shared" si="12"/>
        <v>1760000</v>
      </c>
      <c r="AN17" s="43">
        <f t="shared" si="5"/>
        <v>0</v>
      </c>
      <c r="AO17" s="43">
        <f t="shared" si="11"/>
        <v>0</v>
      </c>
      <c r="AP17" s="43">
        <f t="shared" si="6"/>
        <v>13083840</v>
      </c>
      <c r="AR17" s="43">
        <f t="shared" si="8"/>
        <v>3000000</v>
      </c>
      <c r="AS17" s="43">
        <f t="shared" si="9"/>
        <v>17843840</v>
      </c>
      <c r="AT17" s="35" t="s">
        <v>147</v>
      </c>
      <c r="AU17" s="35" t="s">
        <v>148</v>
      </c>
      <c r="AV17" s="35" t="s">
        <v>149</v>
      </c>
      <c r="AW17" s="35" t="s">
        <v>150</v>
      </c>
    </row>
    <row r="18" spans="1:49" ht="25.05" customHeight="1" x14ac:dyDescent="0.3">
      <c r="A18" s="35">
        <v>14315</v>
      </c>
      <c r="B18" s="35" t="s">
        <v>125</v>
      </c>
      <c r="C18" s="35" t="s">
        <v>126</v>
      </c>
      <c r="D18" s="36">
        <v>1</v>
      </c>
      <c r="E18" s="36">
        <v>2025</v>
      </c>
      <c r="F18" s="36">
        <v>2025</v>
      </c>
      <c r="G18" s="35" t="s">
        <v>127</v>
      </c>
      <c r="H18" s="35" t="s">
        <v>125</v>
      </c>
      <c r="I18" s="35" t="s">
        <v>128</v>
      </c>
      <c r="J18" s="37" t="s">
        <v>129</v>
      </c>
      <c r="K18" s="35" t="s">
        <v>130</v>
      </c>
      <c r="L18" s="35" t="s">
        <v>56</v>
      </c>
      <c r="M18" s="35" t="s">
        <v>57</v>
      </c>
      <c r="N18" s="35">
        <v>13</v>
      </c>
      <c r="O18" s="35" t="s">
        <v>104</v>
      </c>
      <c r="P18" s="35" t="s">
        <v>151</v>
      </c>
      <c r="Q18" s="35" t="s">
        <v>152</v>
      </c>
      <c r="R18" s="35" t="s">
        <v>61</v>
      </c>
      <c r="S18" s="35" t="s">
        <v>62</v>
      </c>
      <c r="T18" s="35" t="s">
        <v>63</v>
      </c>
      <c r="U18" s="36">
        <v>19</v>
      </c>
      <c r="V18" s="36">
        <v>176</v>
      </c>
      <c r="W18" s="36">
        <v>12</v>
      </c>
      <c r="X18" s="39">
        <f t="shared" si="10"/>
        <v>188</v>
      </c>
      <c r="Y18" s="36">
        <v>4</v>
      </c>
      <c r="Z18" s="36" t="s">
        <v>64</v>
      </c>
      <c r="AA18" s="36" t="s">
        <v>67</v>
      </c>
      <c r="AB18" s="36" t="s">
        <v>67</v>
      </c>
      <c r="AC18" s="46" t="s">
        <v>65</v>
      </c>
      <c r="AD18" s="41" t="s">
        <v>153</v>
      </c>
      <c r="AE18" s="39" t="s">
        <v>64</v>
      </c>
      <c r="AF18" s="41" t="s">
        <v>110</v>
      </c>
      <c r="AG18" s="35" t="s">
        <v>68</v>
      </c>
      <c r="AH18" s="39">
        <f t="shared" si="1"/>
        <v>47</v>
      </c>
      <c r="AI18" s="39">
        <v>3</v>
      </c>
      <c r="AJ18" s="43">
        <f t="shared" si="2"/>
        <v>7434</v>
      </c>
      <c r="AK18" s="39">
        <f t="shared" si="3"/>
        <v>47</v>
      </c>
      <c r="AL18" s="43">
        <v>300000</v>
      </c>
      <c r="AM18" s="43">
        <f t="shared" si="12"/>
        <v>3572000</v>
      </c>
      <c r="AN18" s="43">
        <f t="shared" si="5"/>
        <v>0</v>
      </c>
      <c r="AO18" s="43">
        <f t="shared" si="11"/>
        <v>0</v>
      </c>
      <c r="AP18" s="43">
        <f t="shared" si="6"/>
        <v>26554248</v>
      </c>
      <c r="AR18" s="43">
        <f t="shared" si="8"/>
        <v>5700000</v>
      </c>
      <c r="AS18" s="43">
        <f t="shared" si="9"/>
        <v>35826248</v>
      </c>
      <c r="AT18" s="35" t="s">
        <v>154</v>
      </c>
      <c r="AU18" s="35" t="s">
        <v>155</v>
      </c>
      <c r="AV18" s="35" t="s">
        <v>156</v>
      </c>
      <c r="AW18" s="35" t="s">
        <v>157</v>
      </c>
    </row>
    <row r="19" spans="1:49" ht="25.05" customHeight="1" x14ac:dyDescent="0.3">
      <c r="A19" s="35">
        <v>14389</v>
      </c>
      <c r="B19" s="35" t="s">
        <v>125</v>
      </c>
      <c r="C19" s="35" t="s">
        <v>126</v>
      </c>
      <c r="D19" s="36">
        <v>1</v>
      </c>
      <c r="E19" s="36">
        <v>2025</v>
      </c>
      <c r="F19" s="36">
        <v>2025</v>
      </c>
      <c r="G19" s="35" t="s">
        <v>127</v>
      </c>
      <c r="H19" s="35" t="s">
        <v>125</v>
      </c>
      <c r="I19" s="35" t="s">
        <v>128</v>
      </c>
      <c r="J19" s="37" t="s">
        <v>129</v>
      </c>
      <c r="K19" s="35" t="s">
        <v>130</v>
      </c>
      <c r="L19" s="35" t="s">
        <v>56</v>
      </c>
      <c r="M19" s="35" t="s">
        <v>57</v>
      </c>
      <c r="N19" s="35">
        <v>13</v>
      </c>
      <c r="O19" s="35" t="s">
        <v>104</v>
      </c>
      <c r="P19" s="35" t="s">
        <v>105</v>
      </c>
      <c r="Q19" s="35" t="s">
        <v>158</v>
      </c>
      <c r="R19" s="35" t="s">
        <v>61</v>
      </c>
      <c r="S19" s="35" t="s">
        <v>62</v>
      </c>
      <c r="T19" s="35" t="s">
        <v>159</v>
      </c>
      <c r="U19" s="36">
        <v>14</v>
      </c>
      <c r="V19" s="36">
        <v>176</v>
      </c>
      <c r="W19" s="36">
        <v>12</v>
      </c>
      <c r="X19" s="39">
        <f t="shared" si="10"/>
        <v>188</v>
      </c>
      <c r="Y19" s="36">
        <v>4</v>
      </c>
      <c r="Z19" s="36" t="s">
        <v>64</v>
      </c>
      <c r="AA19" s="36" t="s">
        <v>67</v>
      </c>
      <c r="AB19" s="36" t="s">
        <v>64</v>
      </c>
      <c r="AC19" s="46" t="s">
        <v>65</v>
      </c>
      <c r="AD19" s="41" t="s">
        <v>160</v>
      </c>
      <c r="AE19" s="39" t="s">
        <v>64</v>
      </c>
      <c r="AF19" s="41" t="s">
        <v>110</v>
      </c>
      <c r="AG19" s="35" t="s">
        <v>68</v>
      </c>
      <c r="AH19" s="39">
        <f t="shared" si="1"/>
        <v>47</v>
      </c>
      <c r="AI19" s="39">
        <v>3</v>
      </c>
      <c r="AJ19" s="43">
        <f t="shared" si="2"/>
        <v>7434</v>
      </c>
      <c r="AK19" s="39">
        <f t="shared" si="3"/>
        <v>47</v>
      </c>
      <c r="AL19" s="43">
        <v>300000</v>
      </c>
      <c r="AM19" s="43">
        <f t="shared" si="12"/>
        <v>2632000</v>
      </c>
      <c r="AN19" s="43">
        <f t="shared" si="5"/>
        <v>0</v>
      </c>
      <c r="AO19" s="43">
        <f t="shared" si="11"/>
        <v>3780000</v>
      </c>
      <c r="AP19" s="43">
        <f t="shared" si="6"/>
        <v>19566288</v>
      </c>
      <c r="AR19" s="43">
        <f t="shared" si="8"/>
        <v>4200000</v>
      </c>
      <c r="AS19" s="43">
        <f t="shared" si="9"/>
        <v>30178288</v>
      </c>
      <c r="AT19" s="35" t="s">
        <v>161</v>
      </c>
      <c r="AU19" s="35" t="s">
        <v>162</v>
      </c>
      <c r="AV19" s="35" t="s">
        <v>163</v>
      </c>
      <c r="AW19" s="35" t="s">
        <v>164</v>
      </c>
    </row>
    <row r="20" spans="1:49" ht="25.05" customHeight="1" x14ac:dyDescent="0.3">
      <c r="A20" s="35">
        <v>14288</v>
      </c>
      <c r="B20" s="35" t="s">
        <v>125</v>
      </c>
      <c r="C20" s="35" t="s">
        <v>126</v>
      </c>
      <c r="D20" s="36">
        <v>1</v>
      </c>
      <c r="E20" s="36">
        <v>2025</v>
      </c>
      <c r="F20" s="36">
        <v>2025</v>
      </c>
      <c r="G20" s="35" t="s">
        <v>127</v>
      </c>
      <c r="H20" s="35" t="s">
        <v>125</v>
      </c>
      <c r="I20" s="35" t="s">
        <v>128</v>
      </c>
      <c r="J20" s="37" t="s">
        <v>100</v>
      </c>
      <c r="K20" s="35" t="s">
        <v>101</v>
      </c>
      <c r="L20" s="35" t="s">
        <v>56</v>
      </c>
      <c r="M20" s="35" t="s">
        <v>57</v>
      </c>
      <c r="N20" s="35">
        <v>2</v>
      </c>
      <c r="O20" s="35" t="s">
        <v>143</v>
      </c>
      <c r="P20" s="35" t="s">
        <v>165</v>
      </c>
      <c r="Q20" s="35" t="s">
        <v>152</v>
      </c>
      <c r="R20" s="35" t="s">
        <v>61</v>
      </c>
      <c r="S20" s="35" t="s">
        <v>62</v>
      </c>
      <c r="T20" s="35" t="s">
        <v>63</v>
      </c>
      <c r="U20" s="36">
        <v>10</v>
      </c>
      <c r="V20" s="36">
        <v>260</v>
      </c>
      <c r="W20" s="36">
        <v>12</v>
      </c>
      <c r="X20" s="39">
        <f t="shared" si="10"/>
        <v>272</v>
      </c>
      <c r="Y20" s="36">
        <v>4</v>
      </c>
      <c r="Z20" s="36" t="s">
        <v>64</v>
      </c>
      <c r="AA20" s="36" t="s">
        <v>67</v>
      </c>
      <c r="AB20" s="36" t="s">
        <v>64</v>
      </c>
      <c r="AC20" s="46" t="s">
        <v>65</v>
      </c>
      <c r="AD20" s="41" t="s">
        <v>166</v>
      </c>
      <c r="AE20" s="39" t="s">
        <v>64</v>
      </c>
      <c r="AF20" s="41" t="s">
        <v>110</v>
      </c>
      <c r="AG20" s="35" t="s">
        <v>68</v>
      </c>
      <c r="AH20" s="39">
        <f t="shared" si="1"/>
        <v>68</v>
      </c>
      <c r="AI20" s="39">
        <v>3</v>
      </c>
      <c r="AJ20" s="43">
        <f t="shared" si="2"/>
        <v>7434</v>
      </c>
      <c r="AK20" s="39">
        <f t="shared" si="3"/>
        <v>68</v>
      </c>
      <c r="AL20" s="43">
        <v>300000</v>
      </c>
      <c r="AM20" s="43">
        <f t="shared" si="12"/>
        <v>2720000</v>
      </c>
      <c r="AN20" s="43">
        <f t="shared" si="5"/>
        <v>0</v>
      </c>
      <c r="AO20" s="43">
        <f t="shared" si="11"/>
        <v>2700000</v>
      </c>
      <c r="AP20" s="43">
        <f t="shared" si="6"/>
        <v>20220480</v>
      </c>
      <c r="AR20" s="43">
        <f t="shared" si="8"/>
        <v>3000000</v>
      </c>
      <c r="AS20" s="43">
        <f t="shared" si="9"/>
        <v>28640480</v>
      </c>
      <c r="AT20" s="35" t="s">
        <v>167</v>
      </c>
      <c r="AU20" s="35" t="s">
        <v>168</v>
      </c>
      <c r="AV20" s="35" t="s">
        <v>169</v>
      </c>
      <c r="AW20" s="35" t="s">
        <v>170</v>
      </c>
    </row>
    <row r="21" spans="1:49" ht="25.05" customHeight="1" x14ac:dyDescent="0.3">
      <c r="A21" s="35">
        <v>14422</v>
      </c>
      <c r="B21" s="35" t="s">
        <v>125</v>
      </c>
      <c r="C21" s="35" t="s">
        <v>126</v>
      </c>
      <c r="D21" s="36">
        <v>1</v>
      </c>
      <c r="E21" s="36">
        <v>2025</v>
      </c>
      <c r="F21" s="36">
        <v>2025</v>
      </c>
      <c r="G21" s="35" t="s">
        <v>127</v>
      </c>
      <c r="H21" s="35" t="s">
        <v>125</v>
      </c>
      <c r="I21" s="35" t="s">
        <v>128</v>
      </c>
      <c r="J21" s="37" t="s">
        <v>100</v>
      </c>
      <c r="K21" s="35" t="s">
        <v>101</v>
      </c>
      <c r="L21" s="35" t="s">
        <v>56</v>
      </c>
      <c r="M21" s="35" t="s">
        <v>57</v>
      </c>
      <c r="N21" s="35">
        <v>8</v>
      </c>
      <c r="O21" s="35" t="s">
        <v>58</v>
      </c>
      <c r="P21" s="35" t="s">
        <v>131</v>
      </c>
      <c r="Q21" s="35" t="s">
        <v>152</v>
      </c>
      <c r="R21" s="35" t="s">
        <v>61</v>
      </c>
      <c r="S21" s="35" t="s">
        <v>62</v>
      </c>
      <c r="T21" s="35" t="s">
        <v>63</v>
      </c>
      <c r="U21" s="36">
        <v>10</v>
      </c>
      <c r="V21" s="36">
        <v>260</v>
      </c>
      <c r="W21" s="36">
        <v>12</v>
      </c>
      <c r="X21" s="39">
        <f t="shared" si="10"/>
        <v>272</v>
      </c>
      <c r="Y21" s="36">
        <v>4</v>
      </c>
      <c r="Z21" s="36" t="s">
        <v>64</v>
      </c>
      <c r="AA21" s="36" t="s">
        <v>67</v>
      </c>
      <c r="AB21" s="36" t="s">
        <v>64</v>
      </c>
      <c r="AC21" s="46" t="s">
        <v>65</v>
      </c>
      <c r="AD21" s="41" t="s">
        <v>171</v>
      </c>
      <c r="AE21" s="39" t="s">
        <v>64</v>
      </c>
      <c r="AF21" s="41" t="s">
        <v>110</v>
      </c>
      <c r="AG21" s="35" t="s">
        <v>68</v>
      </c>
      <c r="AH21" s="39">
        <f t="shared" si="1"/>
        <v>68</v>
      </c>
      <c r="AI21" s="39">
        <v>3</v>
      </c>
      <c r="AJ21" s="43">
        <f t="shared" si="2"/>
        <v>7434</v>
      </c>
      <c r="AK21" s="39">
        <f t="shared" si="3"/>
        <v>68</v>
      </c>
      <c r="AL21" s="43">
        <v>300000</v>
      </c>
      <c r="AM21" s="43">
        <f t="shared" si="12"/>
        <v>2720000</v>
      </c>
      <c r="AN21" s="43">
        <f t="shared" si="5"/>
        <v>0</v>
      </c>
      <c r="AO21" s="43">
        <f t="shared" si="11"/>
        <v>2700000</v>
      </c>
      <c r="AP21" s="43">
        <f t="shared" si="6"/>
        <v>20220480</v>
      </c>
      <c r="AR21" s="43">
        <f t="shared" si="8"/>
        <v>3000000</v>
      </c>
      <c r="AS21" s="43">
        <f t="shared" si="9"/>
        <v>28640480</v>
      </c>
      <c r="AT21" s="35" t="s">
        <v>172</v>
      </c>
      <c r="AU21" s="35" t="s">
        <v>173</v>
      </c>
      <c r="AV21" s="35" t="s">
        <v>174</v>
      </c>
      <c r="AW21" s="35" t="s">
        <v>137</v>
      </c>
    </row>
    <row r="22" spans="1:49" ht="25.05" customHeight="1" x14ac:dyDescent="0.3">
      <c r="A22" s="35">
        <v>14430</v>
      </c>
      <c r="B22" s="35" t="s">
        <v>125</v>
      </c>
      <c r="C22" s="35" t="s">
        <v>126</v>
      </c>
      <c r="D22" s="36">
        <v>1</v>
      </c>
      <c r="E22" s="36">
        <v>2025</v>
      </c>
      <c r="F22" s="36">
        <v>2025</v>
      </c>
      <c r="G22" s="35" t="s">
        <v>127</v>
      </c>
      <c r="H22" s="35" t="s">
        <v>125</v>
      </c>
      <c r="I22" s="35" t="s">
        <v>128</v>
      </c>
      <c r="J22" s="37" t="s">
        <v>100</v>
      </c>
      <c r="K22" s="35" t="s">
        <v>101</v>
      </c>
      <c r="L22" s="35" t="s">
        <v>56</v>
      </c>
      <c r="M22" s="35" t="s">
        <v>57</v>
      </c>
      <c r="N22" s="35">
        <v>7</v>
      </c>
      <c r="O22" s="35" t="s">
        <v>175</v>
      </c>
      <c r="P22" s="35" t="s">
        <v>176</v>
      </c>
      <c r="Q22" s="35" t="s">
        <v>152</v>
      </c>
      <c r="R22" s="35" t="s">
        <v>61</v>
      </c>
      <c r="S22" s="35" t="s">
        <v>62</v>
      </c>
      <c r="T22" s="35" t="s">
        <v>63</v>
      </c>
      <c r="U22" s="36">
        <v>10</v>
      </c>
      <c r="V22" s="36">
        <v>260</v>
      </c>
      <c r="W22" s="36">
        <v>12</v>
      </c>
      <c r="X22" s="39">
        <f t="shared" si="10"/>
        <v>272</v>
      </c>
      <c r="Y22" s="36">
        <v>4</v>
      </c>
      <c r="Z22" s="36" t="s">
        <v>64</v>
      </c>
      <c r="AA22" s="36" t="s">
        <v>67</v>
      </c>
      <c r="AB22" s="36" t="s">
        <v>64</v>
      </c>
      <c r="AC22" s="46" t="s">
        <v>65</v>
      </c>
      <c r="AD22" s="41" t="s">
        <v>177</v>
      </c>
      <c r="AE22" s="39" t="s">
        <v>64</v>
      </c>
      <c r="AF22" s="41" t="s">
        <v>110</v>
      </c>
      <c r="AG22" s="35" t="s">
        <v>68</v>
      </c>
      <c r="AH22" s="39">
        <f t="shared" si="1"/>
        <v>68</v>
      </c>
      <c r="AI22" s="39">
        <v>3</v>
      </c>
      <c r="AJ22" s="43">
        <f t="shared" si="2"/>
        <v>7434</v>
      </c>
      <c r="AK22" s="39">
        <f t="shared" si="3"/>
        <v>68</v>
      </c>
      <c r="AL22" s="43">
        <v>300000</v>
      </c>
      <c r="AM22" s="43">
        <f t="shared" si="12"/>
        <v>2720000</v>
      </c>
      <c r="AN22" s="43">
        <f t="shared" si="5"/>
        <v>0</v>
      </c>
      <c r="AO22" s="43">
        <f t="shared" si="11"/>
        <v>2700000</v>
      </c>
      <c r="AP22" s="43">
        <f t="shared" si="6"/>
        <v>20220480</v>
      </c>
      <c r="AR22" s="43">
        <f t="shared" si="8"/>
        <v>3000000</v>
      </c>
      <c r="AS22" s="43">
        <f t="shared" si="9"/>
        <v>28640480</v>
      </c>
      <c r="AT22" s="35" t="s">
        <v>172</v>
      </c>
      <c r="AU22" s="35" t="s">
        <v>173</v>
      </c>
      <c r="AV22" s="35" t="s">
        <v>178</v>
      </c>
      <c r="AW22" s="35" t="s">
        <v>179</v>
      </c>
    </row>
    <row r="23" spans="1:49" ht="25.05" customHeight="1" x14ac:dyDescent="0.3">
      <c r="A23" s="34">
        <v>14614</v>
      </c>
      <c r="B23" s="35" t="s">
        <v>49</v>
      </c>
      <c r="C23" s="35" t="s">
        <v>50</v>
      </c>
      <c r="D23" s="36">
        <v>4</v>
      </c>
      <c r="E23" s="36">
        <v>2025</v>
      </c>
      <c r="F23" s="36">
        <v>2025</v>
      </c>
      <c r="G23" s="34" t="s">
        <v>51</v>
      </c>
      <c r="H23" s="34" t="s">
        <v>52</v>
      </c>
      <c r="I23" s="34" t="s">
        <v>53</v>
      </c>
      <c r="J23" s="37" t="s">
        <v>100</v>
      </c>
      <c r="K23" s="34" t="s">
        <v>101</v>
      </c>
      <c r="L23" s="34" t="s">
        <v>65</v>
      </c>
      <c r="M23" s="34" t="s">
        <v>65</v>
      </c>
      <c r="N23" s="34">
        <v>8</v>
      </c>
      <c r="O23" s="34" t="s">
        <v>58</v>
      </c>
      <c r="P23" s="34" t="s">
        <v>76</v>
      </c>
      <c r="Q23" s="34" t="s">
        <v>60</v>
      </c>
      <c r="R23" s="34" t="s">
        <v>61</v>
      </c>
      <c r="S23" s="34" t="s">
        <v>62</v>
      </c>
      <c r="T23" s="34" t="s">
        <v>63</v>
      </c>
      <c r="U23" s="38">
        <v>15</v>
      </c>
      <c r="V23" s="38">
        <v>260</v>
      </c>
      <c r="W23" s="38" t="s">
        <v>65</v>
      </c>
      <c r="X23" s="39">
        <f>((SUM(V23:W23))*1)*1</f>
        <v>260</v>
      </c>
      <c r="Y23" s="38">
        <v>5</v>
      </c>
      <c r="Z23" s="38" t="s">
        <v>64</v>
      </c>
      <c r="AA23" s="38" t="s">
        <v>64</v>
      </c>
      <c r="AB23" s="47" t="s">
        <v>67</v>
      </c>
      <c r="AC23" s="40" t="s">
        <v>65</v>
      </c>
      <c r="AD23" s="41" t="s">
        <v>180</v>
      </c>
      <c r="AE23" s="39" t="s">
        <v>64</v>
      </c>
      <c r="AF23" s="40" t="s">
        <v>110</v>
      </c>
      <c r="AG23" s="34" t="s">
        <v>68</v>
      </c>
      <c r="AH23" s="39">
        <f t="shared" si="1"/>
        <v>52</v>
      </c>
      <c r="AI23" s="38">
        <v>3</v>
      </c>
      <c r="AJ23" s="38">
        <f t="shared" si="2"/>
        <v>7434</v>
      </c>
      <c r="AK23" s="39">
        <f t="shared" si="3"/>
        <v>52</v>
      </c>
      <c r="AL23" s="43">
        <v>300000</v>
      </c>
      <c r="AM23" s="43">
        <f t="shared" si="12"/>
        <v>3120000</v>
      </c>
      <c r="AN23" s="43">
        <f t="shared" si="5"/>
        <v>3900000</v>
      </c>
      <c r="AO23" s="60">
        <f t="shared" si="11"/>
        <v>0</v>
      </c>
      <c r="AP23" s="43">
        <f t="shared" si="6"/>
        <v>28992600</v>
      </c>
      <c r="AR23" s="43">
        <f t="shared" si="8"/>
        <v>4500000</v>
      </c>
      <c r="AS23" s="43">
        <f t="shared" si="9"/>
        <v>40512600</v>
      </c>
      <c r="AT23" s="34"/>
      <c r="AU23" s="34"/>
      <c r="AV23" s="34"/>
      <c r="AW23" s="34"/>
    </row>
    <row r="24" spans="1:49" ht="25.05" customHeight="1" x14ac:dyDescent="0.3">
      <c r="A24" s="34">
        <v>14621</v>
      </c>
      <c r="B24" s="35" t="s">
        <v>49</v>
      </c>
      <c r="C24" s="35" t="s">
        <v>50</v>
      </c>
      <c r="D24" s="36">
        <v>4</v>
      </c>
      <c r="E24" s="36">
        <v>2025</v>
      </c>
      <c r="F24" s="36">
        <v>2025</v>
      </c>
      <c r="G24" s="34" t="s">
        <v>51</v>
      </c>
      <c r="H24" s="34" t="s">
        <v>52</v>
      </c>
      <c r="I24" s="34" t="s">
        <v>53</v>
      </c>
      <c r="J24" s="37" t="s">
        <v>100</v>
      </c>
      <c r="K24" s="34" t="s">
        <v>101</v>
      </c>
      <c r="L24" s="34" t="s">
        <v>65</v>
      </c>
      <c r="M24" s="34" t="s">
        <v>65</v>
      </c>
      <c r="N24" s="34">
        <v>8</v>
      </c>
      <c r="O24" s="34" t="s">
        <v>58</v>
      </c>
      <c r="P24" s="34" t="s">
        <v>71</v>
      </c>
      <c r="Q24" s="34" t="s">
        <v>120</v>
      </c>
      <c r="R24" s="34" t="s">
        <v>61</v>
      </c>
      <c r="S24" s="34" t="s">
        <v>62</v>
      </c>
      <c r="T24" s="34" t="s">
        <v>63</v>
      </c>
      <c r="U24" s="38">
        <v>15</v>
      </c>
      <c r="V24" s="38">
        <v>260</v>
      </c>
      <c r="W24" s="38" t="s">
        <v>65</v>
      </c>
      <c r="X24" s="39">
        <f>((SUM(V24:W24))*1)*1</f>
        <v>260</v>
      </c>
      <c r="Y24" s="38">
        <v>5</v>
      </c>
      <c r="Z24" s="38" t="s">
        <v>64</v>
      </c>
      <c r="AA24" s="38" t="s">
        <v>64</v>
      </c>
      <c r="AB24" s="47" t="s">
        <v>67</v>
      </c>
      <c r="AC24" s="40" t="s">
        <v>65</v>
      </c>
      <c r="AD24" s="41" t="s">
        <v>181</v>
      </c>
      <c r="AE24" s="39" t="s">
        <v>64</v>
      </c>
      <c r="AF24" s="40" t="s">
        <v>110</v>
      </c>
      <c r="AG24" s="34" t="s">
        <v>68</v>
      </c>
      <c r="AH24" s="39">
        <f t="shared" si="1"/>
        <v>52</v>
      </c>
      <c r="AI24" s="38">
        <v>3</v>
      </c>
      <c r="AJ24" s="38">
        <f t="shared" si="2"/>
        <v>7434</v>
      </c>
      <c r="AK24" s="39">
        <f t="shared" si="3"/>
        <v>52</v>
      </c>
      <c r="AL24" s="43">
        <v>300000</v>
      </c>
      <c r="AM24" s="43">
        <f t="shared" si="12"/>
        <v>3120000</v>
      </c>
      <c r="AN24" s="43">
        <f t="shared" si="5"/>
        <v>3900000</v>
      </c>
      <c r="AO24" s="60">
        <f t="shared" si="11"/>
        <v>0</v>
      </c>
      <c r="AP24" s="43">
        <f t="shared" si="6"/>
        <v>28992600</v>
      </c>
      <c r="AR24" s="43">
        <f t="shared" si="8"/>
        <v>4500000</v>
      </c>
      <c r="AS24" s="43">
        <f t="shared" si="9"/>
        <v>40512600</v>
      </c>
      <c r="AT24" s="34"/>
      <c r="AU24" s="34"/>
      <c r="AV24" s="34"/>
      <c r="AW24" s="34"/>
    </row>
    <row r="25" spans="1:49" ht="25.05" customHeight="1" x14ac:dyDescent="0.3">
      <c r="A25" s="44">
        <v>14537</v>
      </c>
      <c r="B25" s="44" t="s">
        <v>116</v>
      </c>
      <c r="C25" s="44" t="s">
        <v>117</v>
      </c>
      <c r="D25" s="39">
        <v>1</v>
      </c>
      <c r="E25" s="39">
        <v>2025</v>
      </c>
      <c r="F25" s="39">
        <v>2025</v>
      </c>
      <c r="G25" s="37" t="s">
        <v>51</v>
      </c>
      <c r="H25" s="44" t="s">
        <v>52</v>
      </c>
      <c r="I25" s="44" t="s">
        <v>53</v>
      </c>
      <c r="J25" s="37" t="s">
        <v>182</v>
      </c>
      <c r="K25" s="44" t="s">
        <v>183</v>
      </c>
      <c r="L25" s="44" t="s">
        <v>65</v>
      </c>
      <c r="M25" s="44" t="s">
        <v>65</v>
      </c>
      <c r="N25" s="44">
        <v>9</v>
      </c>
      <c r="O25" s="44" t="s">
        <v>118</v>
      </c>
      <c r="P25" s="44" t="s">
        <v>184</v>
      </c>
      <c r="Q25" s="44" t="s">
        <v>120</v>
      </c>
      <c r="R25" s="44" t="s">
        <v>61</v>
      </c>
      <c r="S25" s="44" t="s">
        <v>107</v>
      </c>
      <c r="T25" s="44" t="s">
        <v>63</v>
      </c>
      <c r="U25" s="45">
        <v>20</v>
      </c>
      <c r="V25" s="45">
        <v>90</v>
      </c>
      <c r="W25" s="45" t="s">
        <v>65</v>
      </c>
      <c r="X25" s="39">
        <f t="shared" ref="X25:X35" si="13">(SUM(V25:W25))*1</f>
        <v>90</v>
      </c>
      <c r="Y25" s="45">
        <v>4</v>
      </c>
      <c r="Z25" s="45" t="s">
        <v>64</v>
      </c>
      <c r="AA25" s="45" t="s">
        <v>64</v>
      </c>
      <c r="AB25" s="45" t="s">
        <v>67</v>
      </c>
      <c r="AC25" s="46" t="s">
        <v>65</v>
      </c>
      <c r="AD25" s="41" t="s">
        <v>185</v>
      </c>
      <c r="AE25" s="39" t="s">
        <v>64</v>
      </c>
      <c r="AF25" s="46" t="s">
        <v>186</v>
      </c>
      <c r="AG25" s="44" t="s">
        <v>122</v>
      </c>
      <c r="AH25" s="39">
        <f t="shared" si="1"/>
        <v>23</v>
      </c>
      <c r="AI25" s="39">
        <v>2</v>
      </c>
      <c r="AJ25" s="43">
        <f t="shared" si="2"/>
        <v>6372</v>
      </c>
      <c r="AK25" s="39">
        <f t="shared" si="3"/>
        <v>22.5</v>
      </c>
      <c r="AL25" s="43">
        <v>20000</v>
      </c>
      <c r="AM25" s="43">
        <f t="shared" si="12"/>
        <v>1840000</v>
      </c>
      <c r="AN25" s="43">
        <f t="shared" si="5"/>
        <v>2300000</v>
      </c>
      <c r="AO25" s="43">
        <f t="shared" si="11"/>
        <v>0</v>
      </c>
      <c r="AP25" s="43">
        <f t="shared" si="6"/>
        <v>11469600</v>
      </c>
      <c r="AR25" s="43">
        <f t="shared" si="8"/>
        <v>400000</v>
      </c>
      <c r="AS25" s="43">
        <f t="shared" si="9"/>
        <v>16009600</v>
      </c>
    </row>
    <row r="26" spans="1:49" ht="25.05" customHeight="1" x14ac:dyDescent="0.3">
      <c r="A26" s="44">
        <v>14538</v>
      </c>
      <c r="B26" s="44" t="s">
        <v>116</v>
      </c>
      <c r="C26" s="44" t="s">
        <v>117</v>
      </c>
      <c r="D26" s="39">
        <v>1</v>
      </c>
      <c r="E26" s="39">
        <v>2025</v>
      </c>
      <c r="F26" s="39">
        <v>2025</v>
      </c>
      <c r="G26" s="37" t="s">
        <v>51</v>
      </c>
      <c r="H26" s="44" t="s">
        <v>52</v>
      </c>
      <c r="I26" s="44" t="s">
        <v>53</v>
      </c>
      <c r="J26" s="37" t="s">
        <v>182</v>
      </c>
      <c r="K26" s="44" t="s">
        <v>183</v>
      </c>
      <c r="L26" s="44" t="s">
        <v>65</v>
      </c>
      <c r="M26" s="44" t="s">
        <v>65</v>
      </c>
      <c r="N26" s="44">
        <v>9</v>
      </c>
      <c r="O26" s="44" t="s">
        <v>118</v>
      </c>
      <c r="P26" s="44" t="s">
        <v>187</v>
      </c>
      <c r="Q26" s="44" t="s">
        <v>120</v>
      </c>
      <c r="R26" s="44" t="s">
        <v>61</v>
      </c>
      <c r="S26" s="44" t="s">
        <v>107</v>
      </c>
      <c r="T26" s="44" t="s">
        <v>63</v>
      </c>
      <c r="U26" s="45">
        <v>20</v>
      </c>
      <c r="V26" s="45">
        <v>90</v>
      </c>
      <c r="W26" s="45" t="s">
        <v>65</v>
      </c>
      <c r="X26" s="39">
        <f t="shared" si="13"/>
        <v>90</v>
      </c>
      <c r="Y26" s="45">
        <v>4</v>
      </c>
      <c r="Z26" s="45" t="s">
        <v>64</v>
      </c>
      <c r="AA26" s="45" t="s">
        <v>64</v>
      </c>
      <c r="AB26" s="45" t="s">
        <v>67</v>
      </c>
      <c r="AC26" s="46" t="s">
        <v>65</v>
      </c>
      <c r="AD26" s="41" t="s">
        <v>185</v>
      </c>
      <c r="AE26" s="39" t="s">
        <v>64</v>
      </c>
      <c r="AF26" s="46" t="s">
        <v>186</v>
      </c>
      <c r="AG26" s="44" t="s">
        <v>122</v>
      </c>
      <c r="AH26" s="39">
        <f t="shared" si="1"/>
        <v>23</v>
      </c>
      <c r="AI26" s="39">
        <v>2</v>
      </c>
      <c r="AJ26" s="43">
        <f t="shared" si="2"/>
        <v>6372</v>
      </c>
      <c r="AK26" s="39">
        <f t="shared" si="3"/>
        <v>22.5</v>
      </c>
      <c r="AL26" s="43">
        <v>20000</v>
      </c>
      <c r="AM26" s="43">
        <f t="shared" si="12"/>
        <v>1840000</v>
      </c>
      <c r="AN26" s="43">
        <f t="shared" si="5"/>
        <v>2300000</v>
      </c>
      <c r="AO26" s="43">
        <f t="shared" si="11"/>
        <v>0</v>
      </c>
      <c r="AP26" s="43">
        <f t="shared" si="6"/>
        <v>11469600</v>
      </c>
      <c r="AR26" s="43">
        <f t="shared" si="8"/>
        <v>400000</v>
      </c>
      <c r="AS26" s="43">
        <f t="shared" si="9"/>
        <v>16009600</v>
      </c>
    </row>
    <row r="27" spans="1:49" ht="25.05" customHeight="1" x14ac:dyDescent="0.3">
      <c r="A27" s="44">
        <v>14539</v>
      </c>
      <c r="B27" s="44" t="s">
        <v>116</v>
      </c>
      <c r="C27" s="44" t="s">
        <v>117</v>
      </c>
      <c r="D27" s="39">
        <v>1</v>
      </c>
      <c r="E27" s="39">
        <v>2025</v>
      </c>
      <c r="F27" s="39">
        <v>2025</v>
      </c>
      <c r="G27" s="37" t="s">
        <v>51</v>
      </c>
      <c r="H27" s="44" t="s">
        <v>52</v>
      </c>
      <c r="I27" s="44" t="s">
        <v>53</v>
      </c>
      <c r="J27" s="37" t="s">
        <v>182</v>
      </c>
      <c r="K27" s="44" t="s">
        <v>183</v>
      </c>
      <c r="L27" s="44" t="s">
        <v>65</v>
      </c>
      <c r="M27" s="44" t="s">
        <v>65</v>
      </c>
      <c r="N27" s="44">
        <v>9</v>
      </c>
      <c r="O27" s="44" t="s">
        <v>118</v>
      </c>
      <c r="P27" s="44" t="s">
        <v>188</v>
      </c>
      <c r="Q27" s="44" t="s">
        <v>120</v>
      </c>
      <c r="R27" s="44" t="s">
        <v>61</v>
      </c>
      <c r="S27" s="44" t="s">
        <v>107</v>
      </c>
      <c r="T27" s="44" t="s">
        <v>63</v>
      </c>
      <c r="U27" s="45">
        <v>20</v>
      </c>
      <c r="V27" s="45">
        <v>90</v>
      </c>
      <c r="W27" s="45" t="s">
        <v>65</v>
      </c>
      <c r="X27" s="39">
        <f t="shared" si="13"/>
        <v>90</v>
      </c>
      <c r="Y27" s="45">
        <v>4</v>
      </c>
      <c r="Z27" s="45" t="s">
        <v>64</v>
      </c>
      <c r="AA27" s="45" t="s">
        <v>64</v>
      </c>
      <c r="AB27" s="45" t="s">
        <v>67</v>
      </c>
      <c r="AC27" s="46" t="s">
        <v>65</v>
      </c>
      <c r="AD27" s="41" t="s">
        <v>185</v>
      </c>
      <c r="AE27" s="39" t="s">
        <v>64</v>
      </c>
      <c r="AF27" s="46" t="s">
        <v>186</v>
      </c>
      <c r="AG27" s="44" t="s">
        <v>122</v>
      </c>
      <c r="AH27" s="39">
        <f t="shared" si="1"/>
        <v>23</v>
      </c>
      <c r="AI27" s="39">
        <v>2</v>
      </c>
      <c r="AJ27" s="43">
        <f t="shared" si="2"/>
        <v>6372</v>
      </c>
      <c r="AK27" s="39">
        <f t="shared" si="3"/>
        <v>22.5</v>
      </c>
      <c r="AL27" s="43">
        <v>20000</v>
      </c>
      <c r="AM27" s="43">
        <f t="shared" si="12"/>
        <v>1840000</v>
      </c>
      <c r="AN27" s="43">
        <f t="shared" si="5"/>
        <v>2300000</v>
      </c>
      <c r="AO27" s="43">
        <f t="shared" si="11"/>
        <v>0</v>
      </c>
      <c r="AP27" s="43">
        <f t="shared" si="6"/>
        <v>11469600</v>
      </c>
      <c r="AR27" s="43">
        <f t="shared" si="8"/>
        <v>400000</v>
      </c>
      <c r="AS27" s="43">
        <f t="shared" si="9"/>
        <v>16009600</v>
      </c>
    </row>
    <row r="28" spans="1:49" ht="25.05" customHeight="1" x14ac:dyDescent="0.3">
      <c r="A28" s="44">
        <v>14540</v>
      </c>
      <c r="B28" s="44" t="s">
        <v>116</v>
      </c>
      <c r="C28" s="44" t="s">
        <v>117</v>
      </c>
      <c r="D28" s="39">
        <v>1</v>
      </c>
      <c r="E28" s="39">
        <v>2025</v>
      </c>
      <c r="F28" s="39">
        <v>2025</v>
      </c>
      <c r="G28" s="37" t="s">
        <v>51</v>
      </c>
      <c r="H28" s="44" t="s">
        <v>52</v>
      </c>
      <c r="I28" s="44" t="s">
        <v>53</v>
      </c>
      <c r="J28" s="37" t="s">
        <v>182</v>
      </c>
      <c r="K28" s="44" t="s">
        <v>183</v>
      </c>
      <c r="L28" s="44" t="s">
        <v>65</v>
      </c>
      <c r="M28" s="44" t="s">
        <v>65</v>
      </c>
      <c r="N28" s="44">
        <v>9</v>
      </c>
      <c r="O28" s="44" t="s">
        <v>118</v>
      </c>
      <c r="P28" s="44" t="s">
        <v>189</v>
      </c>
      <c r="Q28" s="44" t="s">
        <v>120</v>
      </c>
      <c r="R28" s="44" t="s">
        <v>61</v>
      </c>
      <c r="S28" s="44" t="s">
        <v>107</v>
      </c>
      <c r="T28" s="44" t="s">
        <v>63</v>
      </c>
      <c r="U28" s="45">
        <v>20</v>
      </c>
      <c r="V28" s="45">
        <v>90</v>
      </c>
      <c r="W28" s="45" t="s">
        <v>65</v>
      </c>
      <c r="X28" s="39">
        <f t="shared" si="13"/>
        <v>90</v>
      </c>
      <c r="Y28" s="45">
        <v>4</v>
      </c>
      <c r="Z28" s="45" t="s">
        <v>64</v>
      </c>
      <c r="AA28" s="45" t="s">
        <v>64</v>
      </c>
      <c r="AB28" s="45" t="s">
        <v>67</v>
      </c>
      <c r="AC28" s="46" t="s">
        <v>65</v>
      </c>
      <c r="AD28" s="41" t="s">
        <v>185</v>
      </c>
      <c r="AE28" s="39" t="s">
        <v>64</v>
      </c>
      <c r="AF28" s="46" t="s">
        <v>186</v>
      </c>
      <c r="AG28" s="44" t="s">
        <v>122</v>
      </c>
      <c r="AH28" s="39">
        <f t="shared" si="1"/>
        <v>23</v>
      </c>
      <c r="AI28" s="39">
        <v>2</v>
      </c>
      <c r="AJ28" s="43">
        <f t="shared" si="2"/>
        <v>6372</v>
      </c>
      <c r="AK28" s="39">
        <f t="shared" si="3"/>
        <v>22.5</v>
      </c>
      <c r="AL28" s="43">
        <v>20000</v>
      </c>
      <c r="AM28" s="43">
        <f t="shared" si="12"/>
        <v>1840000</v>
      </c>
      <c r="AN28" s="43">
        <f t="shared" si="5"/>
        <v>2300000</v>
      </c>
      <c r="AO28" s="43">
        <f t="shared" si="11"/>
        <v>0</v>
      </c>
      <c r="AP28" s="43">
        <f t="shared" si="6"/>
        <v>11469600</v>
      </c>
      <c r="AR28" s="43">
        <f t="shared" si="8"/>
        <v>400000</v>
      </c>
      <c r="AS28" s="43">
        <f t="shared" si="9"/>
        <v>16009600</v>
      </c>
    </row>
    <row r="29" spans="1:49" ht="25.05" customHeight="1" x14ac:dyDescent="0.3">
      <c r="A29" s="35">
        <v>14367</v>
      </c>
      <c r="B29" s="35" t="s">
        <v>190</v>
      </c>
      <c r="C29" s="35" t="s">
        <v>191</v>
      </c>
      <c r="D29" s="36">
        <v>1</v>
      </c>
      <c r="E29" s="36">
        <v>2025</v>
      </c>
      <c r="F29" s="36">
        <v>2025</v>
      </c>
      <c r="G29" s="35" t="s">
        <v>127</v>
      </c>
      <c r="H29" s="35" t="s">
        <v>190</v>
      </c>
      <c r="I29" s="35" t="s">
        <v>192</v>
      </c>
      <c r="J29" s="37" t="s">
        <v>182</v>
      </c>
      <c r="K29" s="35" t="s">
        <v>183</v>
      </c>
      <c r="L29" s="35" t="s">
        <v>65</v>
      </c>
      <c r="M29" s="35" t="s">
        <v>65</v>
      </c>
      <c r="N29" s="35">
        <v>13</v>
      </c>
      <c r="O29" s="35" t="s">
        <v>104</v>
      </c>
      <c r="P29" s="35" t="s">
        <v>193</v>
      </c>
      <c r="Q29" s="35" t="s">
        <v>152</v>
      </c>
      <c r="R29" s="35" t="s">
        <v>61</v>
      </c>
      <c r="S29" s="35" t="s">
        <v>107</v>
      </c>
      <c r="T29" s="35" t="s">
        <v>63</v>
      </c>
      <c r="U29" s="36">
        <v>20</v>
      </c>
      <c r="V29" s="36">
        <v>90</v>
      </c>
      <c r="W29" s="36" t="s">
        <v>65</v>
      </c>
      <c r="X29" s="39">
        <f t="shared" si="13"/>
        <v>90</v>
      </c>
      <c r="Y29" s="36">
        <v>4</v>
      </c>
      <c r="Z29" s="36" t="s">
        <v>64</v>
      </c>
      <c r="AA29" s="36" t="s">
        <v>67</v>
      </c>
      <c r="AB29" s="45" t="s">
        <v>67</v>
      </c>
      <c r="AC29" s="46" t="s">
        <v>65</v>
      </c>
      <c r="AD29" s="41" t="s">
        <v>194</v>
      </c>
      <c r="AE29" s="39" t="s">
        <v>64</v>
      </c>
      <c r="AF29" s="41" t="s">
        <v>186</v>
      </c>
      <c r="AG29" s="35" t="s">
        <v>68</v>
      </c>
      <c r="AH29" s="39">
        <f t="shared" si="1"/>
        <v>23</v>
      </c>
      <c r="AI29" s="39">
        <v>1</v>
      </c>
      <c r="AJ29" s="43">
        <f t="shared" si="2"/>
        <v>5074</v>
      </c>
      <c r="AK29" s="39">
        <f t="shared" si="3"/>
        <v>22.5</v>
      </c>
      <c r="AL29" s="43">
        <v>20000</v>
      </c>
      <c r="AM29" s="43">
        <f t="shared" si="12"/>
        <v>1840000</v>
      </c>
      <c r="AN29" s="43">
        <f t="shared" si="5"/>
        <v>0</v>
      </c>
      <c r="AO29" s="43">
        <f t="shared" si="11"/>
        <v>0</v>
      </c>
      <c r="AP29" s="43">
        <f t="shared" si="6"/>
        <v>9133200</v>
      </c>
      <c r="AR29" s="43">
        <f t="shared" si="8"/>
        <v>400000</v>
      </c>
      <c r="AS29" s="43">
        <f t="shared" si="9"/>
        <v>11373200</v>
      </c>
      <c r="AT29" s="35" t="s">
        <v>195</v>
      </c>
      <c r="AU29" s="35" t="s">
        <v>196</v>
      </c>
      <c r="AV29" s="35" t="s">
        <v>197</v>
      </c>
      <c r="AW29" s="35" t="s">
        <v>198</v>
      </c>
    </row>
    <row r="30" spans="1:49" ht="25.05" customHeight="1" x14ac:dyDescent="0.3">
      <c r="A30" s="35">
        <v>14449</v>
      </c>
      <c r="B30" s="35" t="s">
        <v>125</v>
      </c>
      <c r="C30" s="35" t="s">
        <v>126</v>
      </c>
      <c r="D30" s="36">
        <v>1</v>
      </c>
      <c r="E30" s="36">
        <v>2025</v>
      </c>
      <c r="F30" s="36">
        <v>2025</v>
      </c>
      <c r="G30" s="35" t="s">
        <v>127</v>
      </c>
      <c r="H30" s="35" t="s">
        <v>125</v>
      </c>
      <c r="I30" s="35" t="s">
        <v>128</v>
      </c>
      <c r="J30" s="37" t="s">
        <v>182</v>
      </c>
      <c r="K30" s="35" t="s">
        <v>183</v>
      </c>
      <c r="L30" s="35" t="s">
        <v>65</v>
      </c>
      <c r="M30" s="35" t="s">
        <v>65</v>
      </c>
      <c r="N30" s="35">
        <v>8</v>
      </c>
      <c r="O30" s="35" t="s">
        <v>58</v>
      </c>
      <c r="P30" s="35" t="s">
        <v>199</v>
      </c>
      <c r="Q30" s="35" t="s">
        <v>152</v>
      </c>
      <c r="R30" s="35" t="s">
        <v>61</v>
      </c>
      <c r="S30" s="35" t="s">
        <v>107</v>
      </c>
      <c r="T30" s="35" t="s">
        <v>63</v>
      </c>
      <c r="U30" s="36">
        <v>10</v>
      </c>
      <c r="V30" s="36">
        <v>90</v>
      </c>
      <c r="W30" s="36" t="s">
        <v>65</v>
      </c>
      <c r="X30" s="39">
        <f t="shared" si="13"/>
        <v>90</v>
      </c>
      <c r="Y30" s="36">
        <v>4</v>
      </c>
      <c r="Z30" s="36" t="s">
        <v>64</v>
      </c>
      <c r="AA30" s="36" t="s">
        <v>67</v>
      </c>
      <c r="AB30" s="45" t="s">
        <v>67</v>
      </c>
      <c r="AC30" s="46" t="s">
        <v>65</v>
      </c>
      <c r="AD30" s="41" t="s">
        <v>200</v>
      </c>
      <c r="AE30" s="39" t="s">
        <v>64</v>
      </c>
      <c r="AF30" s="41" t="s">
        <v>186</v>
      </c>
      <c r="AG30" s="35" t="s">
        <v>68</v>
      </c>
      <c r="AH30" s="39">
        <f t="shared" si="1"/>
        <v>23</v>
      </c>
      <c r="AI30" s="39">
        <v>1</v>
      </c>
      <c r="AJ30" s="43">
        <f t="shared" si="2"/>
        <v>5074</v>
      </c>
      <c r="AK30" s="39">
        <f t="shared" si="3"/>
        <v>22.5</v>
      </c>
      <c r="AL30" s="43">
        <v>20000</v>
      </c>
      <c r="AM30" s="43">
        <f t="shared" si="12"/>
        <v>920000</v>
      </c>
      <c r="AN30" s="43">
        <f t="shared" si="5"/>
        <v>0</v>
      </c>
      <c r="AO30" s="43">
        <f t="shared" si="11"/>
        <v>0</v>
      </c>
      <c r="AP30" s="43">
        <f t="shared" si="6"/>
        <v>4566600</v>
      </c>
      <c r="AR30" s="43">
        <f t="shared" si="8"/>
        <v>200000</v>
      </c>
      <c r="AS30" s="43">
        <f t="shared" si="9"/>
        <v>5686600</v>
      </c>
      <c r="AT30" s="35" t="s">
        <v>172</v>
      </c>
      <c r="AU30" s="35" t="s">
        <v>173</v>
      </c>
      <c r="AV30" s="35" t="s">
        <v>201</v>
      </c>
      <c r="AW30" s="35" t="s">
        <v>202</v>
      </c>
    </row>
    <row r="31" spans="1:49" ht="25.05" customHeight="1" x14ac:dyDescent="0.3">
      <c r="A31" s="35">
        <v>14514</v>
      </c>
      <c r="B31" s="35" t="s">
        <v>190</v>
      </c>
      <c r="C31" s="35" t="s">
        <v>191</v>
      </c>
      <c r="D31" s="36">
        <v>1</v>
      </c>
      <c r="E31" s="36">
        <v>2025</v>
      </c>
      <c r="F31" s="36">
        <v>2025</v>
      </c>
      <c r="G31" s="35" t="s">
        <v>127</v>
      </c>
      <c r="H31" s="35" t="s">
        <v>190</v>
      </c>
      <c r="I31" s="35" t="s">
        <v>192</v>
      </c>
      <c r="J31" s="37" t="s">
        <v>182</v>
      </c>
      <c r="K31" s="35" t="s">
        <v>183</v>
      </c>
      <c r="L31" s="35" t="s">
        <v>65</v>
      </c>
      <c r="M31" s="35" t="s">
        <v>65</v>
      </c>
      <c r="N31" s="35">
        <v>13</v>
      </c>
      <c r="O31" s="35" t="s">
        <v>104</v>
      </c>
      <c r="P31" s="35" t="s">
        <v>203</v>
      </c>
      <c r="Q31" s="35" t="s">
        <v>152</v>
      </c>
      <c r="R31" s="35" t="s">
        <v>61</v>
      </c>
      <c r="S31" s="35" t="s">
        <v>107</v>
      </c>
      <c r="T31" s="35" t="s">
        <v>63</v>
      </c>
      <c r="U31" s="36">
        <v>20</v>
      </c>
      <c r="V31" s="36">
        <v>90</v>
      </c>
      <c r="W31" s="36" t="s">
        <v>65</v>
      </c>
      <c r="X31" s="39">
        <f t="shared" si="13"/>
        <v>90</v>
      </c>
      <c r="Y31" s="36">
        <v>4</v>
      </c>
      <c r="Z31" s="36" t="s">
        <v>64</v>
      </c>
      <c r="AA31" s="36" t="s">
        <v>67</v>
      </c>
      <c r="AB31" s="45" t="s">
        <v>67</v>
      </c>
      <c r="AC31" s="46" t="s">
        <v>65</v>
      </c>
      <c r="AD31" s="41" t="s">
        <v>204</v>
      </c>
      <c r="AE31" s="39" t="s">
        <v>64</v>
      </c>
      <c r="AF31" s="41" t="s">
        <v>186</v>
      </c>
      <c r="AG31" s="35" t="s">
        <v>68</v>
      </c>
      <c r="AH31" s="39">
        <f t="shared" si="1"/>
        <v>23</v>
      </c>
      <c r="AI31" s="39">
        <v>1</v>
      </c>
      <c r="AJ31" s="43">
        <f t="shared" si="2"/>
        <v>5074</v>
      </c>
      <c r="AK31" s="39">
        <f t="shared" si="3"/>
        <v>22.5</v>
      </c>
      <c r="AL31" s="43">
        <v>20000</v>
      </c>
      <c r="AM31" s="43">
        <f t="shared" si="12"/>
        <v>1840000</v>
      </c>
      <c r="AN31" s="43">
        <f t="shared" si="5"/>
        <v>0</v>
      </c>
      <c r="AO31" s="43">
        <f t="shared" si="11"/>
        <v>0</v>
      </c>
      <c r="AP31" s="43">
        <f t="shared" si="6"/>
        <v>9133200</v>
      </c>
      <c r="AR31" s="43">
        <f t="shared" si="8"/>
        <v>400000</v>
      </c>
      <c r="AS31" s="43">
        <f t="shared" si="9"/>
        <v>11373200</v>
      </c>
      <c r="AT31" s="35" t="s">
        <v>195</v>
      </c>
      <c r="AU31" s="35" t="s">
        <v>196</v>
      </c>
      <c r="AV31" s="35" t="s">
        <v>205</v>
      </c>
      <c r="AW31" s="35" t="s">
        <v>206</v>
      </c>
    </row>
    <row r="32" spans="1:49" ht="25.05" customHeight="1" x14ac:dyDescent="0.3">
      <c r="A32" s="35">
        <v>14341</v>
      </c>
      <c r="B32" s="35" t="s">
        <v>125</v>
      </c>
      <c r="C32" s="35" t="s">
        <v>126</v>
      </c>
      <c r="D32" s="36">
        <v>1</v>
      </c>
      <c r="E32" s="36">
        <v>2025</v>
      </c>
      <c r="F32" s="36">
        <v>2025</v>
      </c>
      <c r="G32" s="35" t="s">
        <v>127</v>
      </c>
      <c r="H32" s="35" t="s">
        <v>125</v>
      </c>
      <c r="I32" s="35" t="s">
        <v>128</v>
      </c>
      <c r="J32" s="37" t="s">
        <v>182</v>
      </c>
      <c r="K32" s="35" t="s">
        <v>183</v>
      </c>
      <c r="L32" s="35" t="s">
        <v>207</v>
      </c>
      <c r="M32" s="35" t="s">
        <v>208</v>
      </c>
      <c r="N32" s="35">
        <v>13</v>
      </c>
      <c r="O32" s="35" t="s">
        <v>104</v>
      </c>
      <c r="P32" s="35" t="s">
        <v>209</v>
      </c>
      <c r="Q32" s="35" t="s">
        <v>152</v>
      </c>
      <c r="R32" s="35" t="s">
        <v>61</v>
      </c>
      <c r="S32" s="35" t="s">
        <v>107</v>
      </c>
      <c r="T32" s="35" t="s">
        <v>108</v>
      </c>
      <c r="U32" s="36">
        <v>10</v>
      </c>
      <c r="V32" s="36">
        <v>90</v>
      </c>
      <c r="W32" s="36">
        <v>8</v>
      </c>
      <c r="X32" s="39">
        <f t="shared" si="13"/>
        <v>98</v>
      </c>
      <c r="Y32" s="36">
        <v>3</v>
      </c>
      <c r="Z32" s="36" t="s">
        <v>64</v>
      </c>
      <c r="AA32" s="36" t="s">
        <v>67</v>
      </c>
      <c r="AB32" s="45" t="s">
        <v>67</v>
      </c>
      <c r="AC32" s="46" t="s">
        <v>65</v>
      </c>
      <c r="AD32" s="41" t="s">
        <v>210</v>
      </c>
      <c r="AE32" s="39" t="s">
        <v>64</v>
      </c>
      <c r="AF32" s="41" t="s">
        <v>186</v>
      </c>
      <c r="AG32" s="35" t="s">
        <v>68</v>
      </c>
      <c r="AH32" s="39">
        <f t="shared" si="1"/>
        <v>33</v>
      </c>
      <c r="AI32" s="39">
        <v>1</v>
      </c>
      <c r="AJ32" s="43">
        <f t="shared" si="2"/>
        <v>5074</v>
      </c>
      <c r="AK32" s="39">
        <f t="shared" si="3"/>
        <v>32.666666666666664</v>
      </c>
      <c r="AL32" s="43">
        <v>20000</v>
      </c>
      <c r="AM32" s="43">
        <f t="shared" si="12"/>
        <v>1320000</v>
      </c>
      <c r="AN32" s="43">
        <f t="shared" si="5"/>
        <v>0</v>
      </c>
      <c r="AO32" s="43">
        <f t="shared" si="11"/>
        <v>0</v>
      </c>
      <c r="AP32" s="43">
        <f t="shared" si="6"/>
        <v>4972520</v>
      </c>
      <c r="AR32" s="43">
        <f t="shared" si="8"/>
        <v>200000</v>
      </c>
      <c r="AS32" s="43">
        <f t="shared" si="9"/>
        <v>6492520</v>
      </c>
      <c r="AT32" s="35" t="s">
        <v>211</v>
      </c>
      <c r="AU32" s="35" t="s">
        <v>212</v>
      </c>
      <c r="AV32" s="35" t="s">
        <v>213</v>
      </c>
      <c r="AW32" s="35" t="s">
        <v>214</v>
      </c>
    </row>
    <row r="33" spans="1:49" ht="25.05" customHeight="1" x14ac:dyDescent="0.3">
      <c r="A33" s="35">
        <v>14373</v>
      </c>
      <c r="B33" s="35" t="s">
        <v>190</v>
      </c>
      <c r="C33" s="35" t="s">
        <v>191</v>
      </c>
      <c r="D33" s="36">
        <v>1</v>
      </c>
      <c r="E33" s="36">
        <v>2025</v>
      </c>
      <c r="F33" s="36">
        <v>2025</v>
      </c>
      <c r="G33" s="35" t="s">
        <v>127</v>
      </c>
      <c r="H33" s="35" t="s">
        <v>190</v>
      </c>
      <c r="I33" s="35" t="s">
        <v>192</v>
      </c>
      <c r="J33" s="37" t="s">
        <v>215</v>
      </c>
      <c r="K33" s="35" t="s">
        <v>216</v>
      </c>
      <c r="L33" s="35" t="s">
        <v>65</v>
      </c>
      <c r="M33" s="35" t="s">
        <v>65</v>
      </c>
      <c r="N33" s="35">
        <v>13</v>
      </c>
      <c r="O33" s="35" t="s">
        <v>104</v>
      </c>
      <c r="P33" s="35" t="s">
        <v>193</v>
      </c>
      <c r="Q33" s="35" t="s">
        <v>152</v>
      </c>
      <c r="R33" s="35" t="s">
        <v>61</v>
      </c>
      <c r="S33" s="35" t="s">
        <v>107</v>
      </c>
      <c r="T33" s="35" t="s">
        <v>63</v>
      </c>
      <c r="U33" s="36">
        <v>20</v>
      </c>
      <c r="V33" s="36">
        <v>152</v>
      </c>
      <c r="W33" s="36" t="s">
        <v>65</v>
      </c>
      <c r="X33" s="39">
        <f t="shared" si="13"/>
        <v>152</v>
      </c>
      <c r="Y33" s="36">
        <v>5</v>
      </c>
      <c r="Z33" s="36" t="s">
        <v>64</v>
      </c>
      <c r="AA33" s="36" t="s">
        <v>67</v>
      </c>
      <c r="AB33" s="45" t="s">
        <v>67</v>
      </c>
      <c r="AC33" s="46" t="s">
        <v>65</v>
      </c>
      <c r="AD33" s="41" t="s">
        <v>217</v>
      </c>
      <c r="AE33" s="39" t="s">
        <v>64</v>
      </c>
      <c r="AF33" s="41" t="s">
        <v>218</v>
      </c>
      <c r="AG33" s="35" t="s">
        <v>68</v>
      </c>
      <c r="AH33" s="39">
        <f t="shared" si="1"/>
        <v>31</v>
      </c>
      <c r="AI33" s="39">
        <v>1</v>
      </c>
      <c r="AJ33" s="43">
        <f t="shared" si="2"/>
        <v>5074</v>
      </c>
      <c r="AK33" s="39">
        <f t="shared" si="3"/>
        <v>30.4</v>
      </c>
      <c r="AL33" s="43">
        <v>20000</v>
      </c>
      <c r="AM33" s="43">
        <f t="shared" si="12"/>
        <v>2480000</v>
      </c>
      <c r="AN33" s="43">
        <f t="shared" si="5"/>
        <v>0</v>
      </c>
      <c r="AO33" s="43">
        <f t="shared" si="11"/>
        <v>0</v>
      </c>
      <c r="AP33" s="43">
        <f t="shared" si="6"/>
        <v>15424960</v>
      </c>
      <c r="AR33" s="43">
        <f t="shared" si="8"/>
        <v>400000</v>
      </c>
      <c r="AS33" s="43">
        <f t="shared" si="9"/>
        <v>18304960</v>
      </c>
      <c r="AT33" s="35" t="s">
        <v>195</v>
      </c>
      <c r="AU33" s="35" t="s">
        <v>196</v>
      </c>
      <c r="AV33" s="35" t="s">
        <v>197</v>
      </c>
      <c r="AW33" s="35" t="s">
        <v>198</v>
      </c>
    </row>
    <row r="34" spans="1:49" ht="25.05" customHeight="1" x14ac:dyDescent="0.3">
      <c r="A34" s="35">
        <v>14517</v>
      </c>
      <c r="B34" s="35" t="s">
        <v>190</v>
      </c>
      <c r="C34" s="35" t="s">
        <v>191</v>
      </c>
      <c r="D34" s="36">
        <v>1</v>
      </c>
      <c r="E34" s="36">
        <v>2025</v>
      </c>
      <c r="F34" s="36">
        <v>2025</v>
      </c>
      <c r="G34" s="35" t="s">
        <v>127</v>
      </c>
      <c r="H34" s="35" t="s">
        <v>190</v>
      </c>
      <c r="I34" s="35" t="s">
        <v>192</v>
      </c>
      <c r="J34" s="37" t="s">
        <v>219</v>
      </c>
      <c r="K34" s="35" t="s">
        <v>220</v>
      </c>
      <c r="L34" s="35" t="s">
        <v>65</v>
      </c>
      <c r="M34" s="35" t="s">
        <v>65</v>
      </c>
      <c r="N34" s="35">
        <v>10</v>
      </c>
      <c r="O34" s="35" t="s">
        <v>111</v>
      </c>
      <c r="P34" s="35" t="s">
        <v>221</v>
      </c>
      <c r="Q34" s="35" t="s">
        <v>152</v>
      </c>
      <c r="R34" s="35" t="s">
        <v>61</v>
      </c>
      <c r="S34" s="35" t="s">
        <v>107</v>
      </c>
      <c r="T34" s="35" t="s">
        <v>63</v>
      </c>
      <c r="U34" s="36">
        <v>15</v>
      </c>
      <c r="V34" s="36">
        <v>176</v>
      </c>
      <c r="W34" s="36" t="s">
        <v>65</v>
      </c>
      <c r="X34" s="39">
        <f t="shared" si="13"/>
        <v>176</v>
      </c>
      <c r="Y34" s="36">
        <v>5</v>
      </c>
      <c r="Z34" s="36" t="s">
        <v>64</v>
      </c>
      <c r="AA34" s="36" t="s">
        <v>67</v>
      </c>
      <c r="AB34" s="45" t="s">
        <v>67</v>
      </c>
      <c r="AC34" s="46" t="s">
        <v>65</v>
      </c>
      <c r="AD34" s="41" t="s">
        <v>222</v>
      </c>
      <c r="AE34" s="39" t="s">
        <v>64</v>
      </c>
      <c r="AF34" s="41" t="s">
        <v>223</v>
      </c>
      <c r="AG34" s="35" t="s">
        <v>68</v>
      </c>
      <c r="AH34" s="39">
        <f t="shared" si="1"/>
        <v>36</v>
      </c>
      <c r="AI34" s="39">
        <v>3</v>
      </c>
      <c r="AJ34" s="43">
        <f t="shared" si="2"/>
        <v>7434</v>
      </c>
      <c r="AK34" s="39">
        <f t="shared" si="3"/>
        <v>35.200000000000003</v>
      </c>
      <c r="AL34" s="43">
        <v>60000</v>
      </c>
      <c r="AM34" s="43">
        <f t="shared" si="12"/>
        <v>2160000</v>
      </c>
      <c r="AN34" s="43">
        <f t="shared" si="5"/>
        <v>0</v>
      </c>
      <c r="AO34" s="43">
        <f t="shared" si="11"/>
        <v>0</v>
      </c>
      <c r="AP34" s="43">
        <f t="shared" si="6"/>
        <v>19625760</v>
      </c>
      <c r="AR34" s="43">
        <f t="shared" si="8"/>
        <v>900000</v>
      </c>
      <c r="AS34" s="43">
        <f t="shared" si="9"/>
        <v>22685760</v>
      </c>
      <c r="AT34" s="35" t="s">
        <v>195</v>
      </c>
      <c r="AU34" s="35" t="s">
        <v>196</v>
      </c>
      <c r="AV34" s="35" t="s">
        <v>224</v>
      </c>
      <c r="AW34" s="35" t="s">
        <v>225</v>
      </c>
    </row>
    <row r="35" spans="1:49" ht="25.05" customHeight="1" x14ac:dyDescent="0.3">
      <c r="A35" s="35">
        <v>14387</v>
      </c>
      <c r="B35" s="35" t="s">
        <v>125</v>
      </c>
      <c r="C35" s="35" t="s">
        <v>126</v>
      </c>
      <c r="D35" s="36">
        <v>1</v>
      </c>
      <c r="E35" s="36">
        <v>2025</v>
      </c>
      <c r="F35" s="36">
        <v>2025</v>
      </c>
      <c r="G35" s="35" t="s">
        <v>127</v>
      </c>
      <c r="H35" s="35" t="s">
        <v>125</v>
      </c>
      <c r="I35" s="35" t="s">
        <v>128</v>
      </c>
      <c r="J35" s="37" t="s">
        <v>226</v>
      </c>
      <c r="K35" s="35" t="s">
        <v>227</v>
      </c>
      <c r="L35" s="35" t="s">
        <v>65</v>
      </c>
      <c r="M35" s="35" t="s">
        <v>65</v>
      </c>
      <c r="N35" s="35">
        <v>13</v>
      </c>
      <c r="O35" s="35" t="s">
        <v>104</v>
      </c>
      <c r="P35" s="35" t="s">
        <v>105</v>
      </c>
      <c r="Q35" s="35" t="s">
        <v>152</v>
      </c>
      <c r="R35" s="35" t="s">
        <v>61</v>
      </c>
      <c r="S35" s="35" t="s">
        <v>107</v>
      </c>
      <c r="T35" s="35" t="s">
        <v>159</v>
      </c>
      <c r="U35" s="36">
        <v>14</v>
      </c>
      <c r="V35" s="36">
        <v>240</v>
      </c>
      <c r="W35" s="36" t="s">
        <v>65</v>
      </c>
      <c r="X35" s="39">
        <f t="shared" si="13"/>
        <v>240</v>
      </c>
      <c r="Y35" s="36">
        <v>7</v>
      </c>
      <c r="Z35" s="36" t="s">
        <v>64</v>
      </c>
      <c r="AA35" s="36" t="s">
        <v>67</v>
      </c>
      <c r="AB35" s="45" t="s">
        <v>67</v>
      </c>
      <c r="AC35" s="46" t="s">
        <v>65</v>
      </c>
      <c r="AD35" s="41" t="s">
        <v>228</v>
      </c>
      <c r="AE35" s="39" t="s">
        <v>64</v>
      </c>
      <c r="AF35" s="41" t="s">
        <v>223</v>
      </c>
      <c r="AG35" s="35" t="s">
        <v>68</v>
      </c>
      <c r="AH35" s="39">
        <f t="shared" si="1"/>
        <v>35</v>
      </c>
      <c r="AI35" s="39">
        <v>3</v>
      </c>
      <c r="AJ35" s="43">
        <f t="shared" si="2"/>
        <v>7434</v>
      </c>
      <c r="AK35" s="39">
        <f t="shared" si="3"/>
        <v>34.285714285714285</v>
      </c>
      <c r="AL35" s="43">
        <v>60000</v>
      </c>
      <c r="AM35" s="43">
        <f t="shared" si="12"/>
        <v>1960000</v>
      </c>
      <c r="AN35" s="43">
        <f t="shared" si="5"/>
        <v>0</v>
      </c>
      <c r="AO35" s="43">
        <f t="shared" si="11"/>
        <v>0</v>
      </c>
      <c r="AP35" s="43">
        <f t="shared" si="6"/>
        <v>24978240</v>
      </c>
      <c r="AR35" s="43">
        <f t="shared" si="8"/>
        <v>840000</v>
      </c>
      <c r="AS35" s="43">
        <f t="shared" si="9"/>
        <v>27778240</v>
      </c>
      <c r="AT35" s="35" t="s">
        <v>161</v>
      </c>
      <c r="AU35" s="35" t="s">
        <v>162</v>
      </c>
      <c r="AV35" s="35" t="s">
        <v>163</v>
      </c>
      <c r="AW35" s="35" t="s">
        <v>164</v>
      </c>
    </row>
    <row r="36" spans="1:49" ht="25.05" customHeight="1" x14ac:dyDescent="0.3">
      <c r="A36" s="34">
        <v>14618</v>
      </c>
      <c r="B36" s="35" t="s">
        <v>49</v>
      </c>
      <c r="C36" s="35" t="s">
        <v>50</v>
      </c>
      <c r="D36" s="36">
        <v>4</v>
      </c>
      <c r="E36" s="36">
        <v>2025</v>
      </c>
      <c r="F36" s="36">
        <v>2025</v>
      </c>
      <c r="G36" s="34" t="s">
        <v>51</v>
      </c>
      <c r="H36" s="34" t="s">
        <v>52</v>
      </c>
      <c r="I36" s="34" t="s">
        <v>53</v>
      </c>
      <c r="J36" s="37" t="s">
        <v>229</v>
      </c>
      <c r="K36" s="34" t="s">
        <v>230</v>
      </c>
      <c r="L36" s="34" t="s">
        <v>65</v>
      </c>
      <c r="M36" s="34" t="s">
        <v>65</v>
      </c>
      <c r="N36" s="34">
        <v>8</v>
      </c>
      <c r="O36" s="34" t="s">
        <v>58</v>
      </c>
      <c r="P36" s="34" t="s">
        <v>231</v>
      </c>
      <c r="Q36" s="34" t="s">
        <v>120</v>
      </c>
      <c r="R36" s="34" t="s">
        <v>61</v>
      </c>
      <c r="S36" s="34" t="s">
        <v>62</v>
      </c>
      <c r="T36" s="34" t="s">
        <v>63</v>
      </c>
      <c r="U36" s="38">
        <v>15</v>
      </c>
      <c r="V36" s="38">
        <v>200</v>
      </c>
      <c r="W36" s="38" t="s">
        <v>65</v>
      </c>
      <c r="X36" s="39">
        <f>((SUM(V36:W36))*1)*1</f>
        <v>200</v>
      </c>
      <c r="Y36" s="38">
        <v>5</v>
      </c>
      <c r="Z36" s="38" t="s">
        <v>64</v>
      </c>
      <c r="AA36" s="38" t="s">
        <v>64</v>
      </c>
      <c r="AB36" s="47" t="s">
        <v>67</v>
      </c>
      <c r="AC36" s="40" t="s">
        <v>65</v>
      </c>
      <c r="AD36" s="41" t="s">
        <v>232</v>
      </c>
      <c r="AE36" s="39" t="s">
        <v>64</v>
      </c>
      <c r="AF36" s="42" t="s">
        <v>233</v>
      </c>
      <c r="AG36" s="34" t="s">
        <v>68</v>
      </c>
      <c r="AH36" s="39">
        <f t="shared" si="1"/>
        <v>40</v>
      </c>
      <c r="AI36" s="38">
        <v>3</v>
      </c>
      <c r="AJ36" s="38">
        <f t="shared" si="2"/>
        <v>7434</v>
      </c>
      <c r="AK36" s="39">
        <f t="shared" si="3"/>
        <v>40</v>
      </c>
      <c r="AL36" s="43">
        <v>70000</v>
      </c>
      <c r="AM36" s="43">
        <f t="shared" si="12"/>
        <v>2400000</v>
      </c>
      <c r="AN36" s="43">
        <f t="shared" si="5"/>
        <v>3000000</v>
      </c>
      <c r="AO36" s="60">
        <f t="shared" si="11"/>
        <v>0</v>
      </c>
      <c r="AP36" s="43">
        <f t="shared" si="6"/>
        <v>22302000</v>
      </c>
      <c r="AR36" s="43">
        <f t="shared" si="8"/>
        <v>1050000</v>
      </c>
      <c r="AS36" s="43">
        <f t="shared" si="9"/>
        <v>28752000</v>
      </c>
      <c r="AT36" s="34"/>
      <c r="AU36" s="34"/>
      <c r="AV36" s="34"/>
      <c r="AW36" s="34"/>
    </row>
    <row r="37" spans="1:49" ht="25.05" customHeight="1" x14ac:dyDescent="0.3">
      <c r="A37" s="35">
        <v>14331</v>
      </c>
      <c r="B37" s="35" t="s">
        <v>125</v>
      </c>
      <c r="C37" s="35" t="s">
        <v>126</v>
      </c>
      <c r="D37" s="36">
        <v>1</v>
      </c>
      <c r="E37" s="36">
        <v>2025</v>
      </c>
      <c r="F37" s="36">
        <v>2025</v>
      </c>
      <c r="G37" s="35" t="s">
        <v>127</v>
      </c>
      <c r="H37" s="35" t="s">
        <v>125</v>
      </c>
      <c r="I37" s="35" t="s">
        <v>128</v>
      </c>
      <c r="J37" s="37" t="s">
        <v>234</v>
      </c>
      <c r="K37" s="35" t="s">
        <v>235</v>
      </c>
      <c r="L37" s="35" t="s">
        <v>65</v>
      </c>
      <c r="M37" s="35" t="s">
        <v>65</v>
      </c>
      <c r="N37" s="35">
        <v>5</v>
      </c>
      <c r="O37" s="35" t="s">
        <v>236</v>
      </c>
      <c r="P37" s="35" t="s">
        <v>237</v>
      </c>
      <c r="Q37" s="35" t="s">
        <v>152</v>
      </c>
      <c r="R37" s="35" t="s">
        <v>61</v>
      </c>
      <c r="S37" s="35" t="s">
        <v>62</v>
      </c>
      <c r="T37" s="35" t="s">
        <v>63</v>
      </c>
      <c r="U37" s="36">
        <v>15</v>
      </c>
      <c r="V37" s="36">
        <v>24</v>
      </c>
      <c r="W37" s="36" t="s">
        <v>65</v>
      </c>
      <c r="X37" s="39">
        <f t="shared" ref="X37:X53" si="14">(SUM(V37:W37))*1</f>
        <v>24</v>
      </c>
      <c r="Y37" s="36">
        <v>4</v>
      </c>
      <c r="Z37" s="36" t="s">
        <v>64</v>
      </c>
      <c r="AA37" s="36" t="s">
        <v>67</v>
      </c>
      <c r="AB37" s="45" t="s">
        <v>67</v>
      </c>
      <c r="AC37" s="46" t="s">
        <v>65</v>
      </c>
      <c r="AD37" s="41" t="s">
        <v>238</v>
      </c>
      <c r="AE37" s="39" t="s">
        <v>64</v>
      </c>
      <c r="AF37" s="41" t="s">
        <v>239</v>
      </c>
      <c r="AG37" s="35" t="s">
        <v>68</v>
      </c>
      <c r="AH37" s="39">
        <f t="shared" si="1"/>
        <v>6</v>
      </c>
      <c r="AI37" s="39">
        <v>2</v>
      </c>
      <c r="AJ37" s="43">
        <f t="shared" si="2"/>
        <v>6372</v>
      </c>
      <c r="AK37" s="39">
        <f t="shared" si="3"/>
        <v>6</v>
      </c>
      <c r="AL37" s="43">
        <v>60000</v>
      </c>
      <c r="AM37" s="43">
        <f t="shared" si="12"/>
        <v>360000</v>
      </c>
      <c r="AN37" s="43">
        <f t="shared" si="5"/>
        <v>0</v>
      </c>
      <c r="AO37" s="43">
        <f t="shared" si="11"/>
        <v>0</v>
      </c>
      <c r="AP37" s="43">
        <f t="shared" si="6"/>
        <v>2293920</v>
      </c>
      <c r="AR37" s="43">
        <f t="shared" si="8"/>
        <v>900000</v>
      </c>
      <c r="AS37" s="43">
        <f t="shared" si="9"/>
        <v>3553920</v>
      </c>
      <c r="AT37" s="35" t="s">
        <v>240</v>
      </c>
      <c r="AU37" s="35" t="s">
        <v>241</v>
      </c>
      <c r="AV37" s="35" t="s">
        <v>242</v>
      </c>
      <c r="AW37" s="35" t="s">
        <v>243</v>
      </c>
    </row>
    <row r="38" spans="1:49" ht="25.05" customHeight="1" x14ac:dyDescent="0.3">
      <c r="A38" s="35">
        <v>14333</v>
      </c>
      <c r="B38" s="35" t="s">
        <v>125</v>
      </c>
      <c r="C38" s="35" t="s">
        <v>126</v>
      </c>
      <c r="D38" s="36">
        <v>1</v>
      </c>
      <c r="E38" s="36">
        <v>2025</v>
      </c>
      <c r="F38" s="36">
        <v>2025</v>
      </c>
      <c r="G38" s="35" t="s">
        <v>127</v>
      </c>
      <c r="H38" s="35" t="s">
        <v>125</v>
      </c>
      <c r="I38" s="35" t="s">
        <v>128</v>
      </c>
      <c r="J38" s="37" t="s">
        <v>234</v>
      </c>
      <c r="K38" s="35" t="s">
        <v>235</v>
      </c>
      <c r="L38" s="35" t="s">
        <v>65</v>
      </c>
      <c r="M38" s="35" t="s">
        <v>65</v>
      </c>
      <c r="N38" s="35">
        <v>2</v>
      </c>
      <c r="O38" s="35" t="s">
        <v>143</v>
      </c>
      <c r="P38" s="35" t="s">
        <v>244</v>
      </c>
      <c r="Q38" s="35" t="s">
        <v>152</v>
      </c>
      <c r="R38" s="35" t="s">
        <v>61</v>
      </c>
      <c r="S38" s="35" t="s">
        <v>62</v>
      </c>
      <c r="T38" s="35" t="s">
        <v>63</v>
      </c>
      <c r="U38" s="36">
        <v>15</v>
      </c>
      <c r="V38" s="36">
        <v>24</v>
      </c>
      <c r="W38" s="36" t="s">
        <v>65</v>
      </c>
      <c r="X38" s="39">
        <f t="shared" si="14"/>
        <v>24</v>
      </c>
      <c r="Y38" s="36">
        <v>4</v>
      </c>
      <c r="Z38" s="36" t="s">
        <v>64</v>
      </c>
      <c r="AA38" s="36" t="s">
        <v>67</v>
      </c>
      <c r="AB38" s="45" t="s">
        <v>67</v>
      </c>
      <c r="AC38" s="46" t="s">
        <v>65</v>
      </c>
      <c r="AD38" s="41" t="s">
        <v>245</v>
      </c>
      <c r="AE38" s="39" t="s">
        <v>64</v>
      </c>
      <c r="AF38" s="41" t="s">
        <v>239</v>
      </c>
      <c r="AG38" s="35" t="s">
        <v>68</v>
      </c>
      <c r="AH38" s="39">
        <f t="shared" si="1"/>
        <v>6</v>
      </c>
      <c r="AI38" s="39">
        <v>2</v>
      </c>
      <c r="AJ38" s="43">
        <f t="shared" si="2"/>
        <v>6372</v>
      </c>
      <c r="AK38" s="39">
        <f t="shared" si="3"/>
        <v>6</v>
      </c>
      <c r="AL38" s="43">
        <v>60000</v>
      </c>
      <c r="AM38" s="43">
        <f t="shared" si="12"/>
        <v>360000</v>
      </c>
      <c r="AN38" s="43">
        <f t="shared" si="5"/>
        <v>0</v>
      </c>
      <c r="AO38" s="43">
        <f t="shared" si="11"/>
        <v>0</v>
      </c>
      <c r="AP38" s="43">
        <f t="shared" si="6"/>
        <v>2293920</v>
      </c>
      <c r="AR38" s="43">
        <f t="shared" si="8"/>
        <v>900000</v>
      </c>
      <c r="AS38" s="43">
        <f t="shared" si="9"/>
        <v>3553920</v>
      </c>
      <c r="AT38" s="35" t="s">
        <v>240</v>
      </c>
      <c r="AU38" s="35" t="s">
        <v>241</v>
      </c>
      <c r="AV38" s="35" t="s">
        <v>246</v>
      </c>
      <c r="AW38" s="35" t="s">
        <v>247</v>
      </c>
    </row>
    <row r="39" spans="1:49" ht="25.05" customHeight="1" x14ac:dyDescent="0.3">
      <c r="A39" s="35">
        <v>14337</v>
      </c>
      <c r="B39" s="35" t="s">
        <v>125</v>
      </c>
      <c r="C39" s="35" t="s">
        <v>126</v>
      </c>
      <c r="D39" s="36">
        <v>1</v>
      </c>
      <c r="E39" s="36">
        <v>2025</v>
      </c>
      <c r="F39" s="36">
        <v>2025</v>
      </c>
      <c r="G39" s="35" t="s">
        <v>127</v>
      </c>
      <c r="H39" s="35" t="s">
        <v>125</v>
      </c>
      <c r="I39" s="35" t="s">
        <v>128</v>
      </c>
      <c r="J39" s="37" t="s">
        <v>234</v>
      </c>
      <c r="K39" s="35" t="s">
        <v>235</v>
      </c>
      <c r="L39" s="35" t="s">
        <v>65</v>
      </c>
      <c r="M39" s="35" t="s">
        <v>65</v>
      </c>
      <c r="N39" s="35">
        <v>13</v>
      </c>
      <c r="O39" s="35" t="s">
        <v>104</v>
      </c>
      <c r="P39" s="35" t="s">
        <v>209</v>
      </c>
      <c r="Q39" s="35" t="s">
        <v>158</v>
      </c>
      <c r="R39" s="35" t="s">
        <v>61</v>
      </c>
      <c r="S39" s="35" t="s">
        <v>62</v>
      </c>
      <c r="T39" s="35" t="s">
        <v>108</v>
      </c>
      <c r="U39" s="36">
        <v>18</v>
      </c>
      <c r="V39" s="36">
        <v>24</v>
      </c>
      <c r="W39" s="36" t="s">
        <v>65</v>
      </c>
      <c r="X39" s="39">
        <f t="shared" si="14"/>
        <v>24</v>
      </c>
      <c r="Y39" s="36">
        <v>4</v>
      </c>
      <c r="Z39" s="36" t="s">
        <v>64</v>
      </c>
      <c r="AA39" s="36" t="s">
        <v>67</v>
      </c>
      <c r="AB39" s="45" t="s">
        <v>67</v>
      </c>
      <c r="AC39" s="46" t="s">
        <v>65</v>
      </c>
      <c r="AD39" s="41" t="s">
        <v>248</v>
      </c>
      <c r="AE39" s="39" t="s">
        <v>64</v>
      </c>
      <c r="AF39" s="41" t="s">
        <v>239</v>
      </c>
      <c r="AG39" s="35" t="s">
        <v>68</v>
      </c>
      <c r="AH39" s="39">
        <f t="shared" si="1"/>
        <v>6</v>
      </c>
      <c r="AI39" s="39">
        <v>2</v>
      </c>
      <c r="AJ39" s="43">
        <f t="shared" si="2"/>
        <v>6372</v>
      </c>
      <c r="AK39" s="39">
        <f t="shared" si="3"/>
        <v>6</v>
      </c>
      <c r="AL39" s="43">
        <v>60000</v>
      </c>
      <c r="AM39" s="43">
        <f t="shared" si="12"/>
        <v>432000</v>
      </c>
      <c r="AN39" s="43">
        <f t="shared" si="5"/>
        <v>0</v>
      </c>
      <c r="AO39" s="43">
        <f t="shared" si="11"/>
        <v>0</v>
      </c>
      <c r="AP39" s="43">
        <f t="shared" si="6"/>
        <v>2752704</v>
      </c>
      <c r="AR39" s="43">
        <f t="shared" si="8"/>
        <v>1080000</v>
      </c>
      <c r="AS39" s="43">
        <f t="shared" si="9"/>
        <v>4264704</v>
      </c>
      <c r="AT39" s="35" t="s">
        <v>249</v>
      </c>
      <c r="AU39" s="35" t="s">
        <v>250</v>
      </c>
      <c r="AV39" s="35" t="s">
        <v>251</v>
      </c>
      <c r="AW39" s="35" t="s">
        <v>125</v>
      </c>
    </row>
    <row r="40" spans="1:49" ht="25.05" customHeight="1" x14ac:dyDescent="0.3">
      <c r="A40" s="35">
        <v>14339</v>
      </c>
      <c r="B40" s="35" t="s">
        <v>125</v>
      </c>
      <c r="C40" s="35" t="s">
        <v>126</v>
      </c>
      <c r="D40" s="36">
        <v>1</v>
      </c>
      <c r="E40" s="36">
        <v>2025</v>
      </c>
      <c r="F40" s="36">
        <v>2025</v>
      </c>
      <c r="G40" s="35" t="s">
        <v>127</v>
      </c>
      <c r="H40" s="35" t="s">
        <v>125</v>
      </c>
      <c r="I40" s="35" t="s">
        <v>128</v>
      </c>
      <c r="J40" s="37" t="s">
        <v>234</v>
      </c>
      <c r="K40" s="35" t="s">
        <v>235</v>
      </c>
      <c r="L40" s="35" t="s">
        <v>65</v>
      </c>
      <c r="M40" s="35" t="s">
        <v>65</v>
      </c>
      <c r="N40" s="35">
        <v>13</v>
      </c>
      <c r="O40" s="35" t="s">
        <v>104</v>
      </c>
      <c r="P40" s="35" t="s">
        <v>209</v>
      </c>
      <c r="Q40" s="35" t="s">
        <v>152</v>
      </c>
      <c r="R40" s="35" t="s">
        <v>61</v>
      </c>
      <c r="S40" s="35" t="s">
        <v>62</v>
      </c>
      <c r="T40" s="35" t="s">
        <v>108</v>
      </c>
      <c r="U40" s="36">
        <v>18</v>
      </c>
      <c r="V40" s="36">
        <v>24</v>
      </c>
      <c r="W40" s="36" t="s">
        <v>65</v>
      </c>
      <c r="X40" s="39">
        <f t="shared" si="14"/>
        <v>24</v>
      </c>
      <c r="Y40" s="36">
        <v>4</v>
      </c>
      <c r="Z40" s="36" t="s">
        <v>64</v>
      </c>
      <c r="AA40" s="36" t="s">
        <v>67</v>
      </c>
      <c r="AB40" s="45" t="s">
        <v>67</v>
      </c>
      <c r="AC40" s="46" t="s">
        <v>65</v>
      </c>
      <c r="AD40" s="41" t="s">
        <v>248</v>
      </c>
      <c r="AE40" s="39" t="s">
        <v>64</v>
      </c>
      <c r="AF40" s="41" t="s">
        <v>239</v>
      </c>
      <c r="AG40" s="35" t="s">
        <v>68</v>
      </c>
      <c r="AH40" s="39">
        <f t="shared" si="1"/>
        <v>6</v>
      </c>
      <c r="AI40" s="39">
        <v>2</v>
      </c>
      <c r="AJ40" s="43">
        <f t="shared" si="2"/>
        <v>6372</v>
      </c>
      <c r="AK40" s="39">
        <f t="shared" si="3"/>
        <v>6</v>
      </c>
      <c r="AL40" s="43">
        <v>60000</v>
      </c>
      <c r="AM40" s="43">
        <f t="shared" si="12"/>
        <v>432000</v>
      </c>
      <c r="AN40" s="43">
        <f t="shared" si="5"/>
        <v>0</v>
      </c>
      <c r="AO40" s="43">
        <f t="shared" si="11"/>
        <v>0</v>
      </c>
      <c r="AP40" s="43">
        <f t="shared" si="6"/>
        <v>2752704</v>
      </c>
      <c r="AR40" s="43">
        <f t="shared" si="8"/>
        <v>1080000</v>
      </c>
      <c r="AS40" s="43">
        <f t="shared" si="9"/>
        <v>4264704</v>
      </c>
      <c r="AT40" s="35" t="s">
        <v>249</v>
      </c>
      <c r="AU40" s="35" t="s">
        <v>250</v>
      </c>
      <c r="AV40" s="35" t="s">
        <v>251</v>
      </c>
      <c r="AW40" s="35" t="s">
        <v>125</v>
      </c>
    </row>
    <row r="41" spans="1:49" ht="25.05" customHeight="1" x14ac:dyDescent="0.3">
      <c r="A41" s="35">
        <v>14395</v>
      </c>
      <c r="B41" s="35" t="s">
        <v>125</v>
      </c>
      <c r="C41" s="35" t="s">
        <v>126</v>
      </c>
      <c r="D41" s="36">
        <v>1</v>
      </c>
      <c r="E41" s="36">
        <v>2025</v>
      </c>
      <c r="F41" s="36">
        <v>2025</v>
      </c>
      <c r="G41" s="35" t="s">
        <v>127</v>
      </c>
      <c r="H41" s="35" t="s">
        <v>125</v>
      </c>
      <c r="I41" s="35" t="s">
        <v>128</v>
      </c>
      <c r="J41" s="37" t="s">
        <v>234</v>
      </c>
      <c r="K41" s="35" t="s">
        <v>235</v>
      </c>
      <c r="L41" s="35" t="s">
        <v>65</v>
      </c>
      <c r="M41" s="35" t="s">
        <v>65</v>
      </c>
      <c r="N41" s="35">
        <v>9</v>
      </c>
      <c r="O41" s="35" t="s">
        <v>118</v>
      </c>
      <c r="P41" s="35" t="s">
        <v>252</v>
      </c>
      <c r="Q41" s="35" t="s">
        <v>152</v>
      </c>
      <c r="R41" s="35" t="s">
        <v>61</v>
      </c>
      <c r="S41" s="35" t="s">
        <v>62</v>
      </c>
      <c r="T41" s="35" t="s">
        <v>63</v>
      </c>
      <c r="U41" s="36">
        <v>16</v>
      </c>
      <c r="V41" s="36">
        <v>24</v>
      </c>
      <c r="W41" s="36" t="s">
        <v>65</v>
      </c>
      <c r="X41" s="39">
        <f t="shared" si="14"/>
        <v>24</v>
      </c>
      <c r="Y41" s="36">
        <v>4</v>
      </c>
      <c r="Z41" s="36" t="s">
        <v>64</v>
      </c>
      <c r="AA41" s="36" t="s">
        <v>67</v>
      </c>
      <c r="AB41" s="45" t="s">
        <v>67</v>
      </c>
      <c r="AC41" s="46" t="s">
        <v>65</v>
      </c>
      <c r="AD41" s="41" t="s">
        <v>253</v>
      </c>
      <c r="AE41" s="39" t="s">
        <v>64</v>
      </c>
      <c r="AF41" s="41" t="s">
        <v>239</v>
      </c>
      <c r="AG41" s="35" t="s">
        <v>68</v>
      </c>
      <c r="AH41" s="39">
        <f t="shared" si="1"/>
        <v>6</v>
      </c>
      <c r="AI41" s="39">
        <v>2</v>
      </c>
      <c r="AJ41" s="43">
        <f t="shared" si="2"/>
        <v>6372</v>
      </c>
      <c r="AK41" s="39">
        <f t="shared" si="3"/>
        <v>6</v>
      </c>
      <c r="AL41" s="43">
        <v>60000</v>
      </c>
      <c r="AM41" s="43">
        <f t="shared" si="12"/>
        <v>384000</v>
      </c>
      <c r="AN41" s="43">
        <f t="shared" si="5"/>
        <v>0</v>
      </c>
      <c r="AO41" s="43">
        <f t="shared" si="11"/>
        <v>0</v>
      </c>
      <c r="AP41" s="43">
        <f t="shared" si="6"/>
        <v>2446848</v>
      </c>
      <c r="AR41" s="43">
        <f t="shared" si="8"/>
        <v>960000</v>
      </c>
      <c r="AS41" s="43">
        <f t="shared" si="9"/>
        <v>3790848</v>
      </c>
      <c r="AT41" s="35" t="s">
        <v>254</v>
      </c>
      <c r="AU41" s="35" t="s">
        <v>255</v>
      </c>
      <c r="AV41" s="35" t="s">
        <v>256</v>
      </c>
      <c r="AW41" s="35" t="s">
        <v>257</v>
      </c>
    </row>
    <row r="42" spans="1:49" ht="25.05" customHeight="1" x14ac:dyDescent="0.3">
      <c r="A42" s="35">
        <v>14396</v>
      </c>
      <c r="B42" s="35" t="s">
        <v>125</v>
      </c>
      <c r="C42" s="35" t="s">
        <v>126</v>
      </c>
      <c r="D42" s="36">
        <v>1</v>
      </c>
      <c r="E42" s="36">
        <v>2025</v>
      </c>
      <c r="F42" s="36">
        <v>2025</v>
      </c>
      <c r="G42" s="35" t="s">
        <v>127</v>
      </c>
      <c r="H42" s="35" t="s">
        <v>125</v>
      </c>
      <c r="I42" s="35" t="s">
        <v>128</v>
      </c>
      <c r="J42" s="37" t="s">
        <v>234</v>
      </c>
      <c r="K42" s="35" t="s">
        <v>235</v>
      </c>
      <c r="L42" s="35" t="s">
        <v>65</v>
      </c>
      <c r="M42" s="35" t="s">
        <v>65</v>
      </c>
      <c r="N42" s="35">
        <v>9</v>
      </c>
      <c r="O42" s="35" t="s">
        <v>118</v>
      </c>
      <c r="P42" s="35" t="s">
        <v>252</v>
      </c>
      <c r="Q42" s="35" t="s">
        <v>152</v>
      </c>
      <c r="R42" s="35" t="s">
        <v>61</v>
      </c>
      <c r="S42" s="35" t="s">
        <v>62</v>
      </c>
      <c r="T42" s="35" t="s">
        <v>63</v>
      </c>
      <c r="U42" s="36">
        <v>16</v>
      </c>
      <c r="V42" s="36">
        <v>24</v>
      </c>
      <c r="W42" s="36" t="s">
        <v>65</v>
      </c>
      <c r="X42" s="39">
        <f t="shared" si="14"/>
        <v>24</v>
      </c>
      <c r="Y42" s="36">
        <v>4</v>
      </c>
      <c r="Z42" s="36" t="s">
        <v>64</v>
      </c>
      <c r="AA42" s="36" t="s">
        <v>67</v>
      </c>
      <c r="AB42" s="45" t="s">
        <v>67</v>
      </c>
      <c r="AC42" s="46" t="s">
        <v>65</v>
      </c>
      <c r="AD42" s="41" t="s">
        <v>258</v>
      </c>
      <c r="AE42" s="39" t="s">
        <v>64</v>
      </c>
      <c r="AF42" s="41" t="s">
        <v>239</v>
      </c>
      <c r="AG42" s="35" t="s">
        <v>68</v>
      </c>
      <c r="AH42" s="39">
        <f t="shared" si="1"/>
        <v>6</v>
      </c>
      <c r="AI42" s="39">
        <v>2</v>
      </c>
      <c r="AJ42" s="43">
        <f t="shared" si="2"/>
        <v>6372</v>
      </c>
      <c r="AK42" s="39">
        <f t="shared" si="3"/>
        <v>6</v>
      </c>
      <c r="AL42" s="43">
        <v>60000</v>
      </c>
      <c r="AM42" s="43">
        <f t="shared" si="12"/>
        <v>384000</v>
      </c>
      <c r="AN42" s="43">
        <f t="shared" si="5"/>
        <v>0</v>
      </c>
      <c r="AO42" s="43">
        <f t="shared" si="11"/>
        <v>0</v>
      </c>
      <c r="AP42" s="43">
        <f t="shared" si="6"/>
        <v>2446848</v>
      </c>
      <c r="AR42" s="43">
        <f t="shared" si="8"/>
        <v>960000</v>
      </c>
      <c r="AS42" s="43">
        <f t="shared" si="9"/>
        <v>3790848</v>
      </c>
      <c r="AT42" s="35" t="s">
        <v>254</v>
      </c>
      <c r="AU42" s="35" t="s">
        <v>255</v>
      </c>
      <c r="AV42" s="35" t="s">
        <v>256</v>
      </c>
      <c r="AW42" s="35" t="s">
        <v>257</v>
      </c>
    </row>
    <row r="43" spans="1:49" ht="25.05" customHeight="1" x14ac:dyDescent="0.3">
      <c r="A43" s="35">
        <v>14397</v>
      </c>
      <c r="B43" s="35" t="s">
        <v>125</v>
      </c>
      <c r="C43" s="35" t="s">
        <v>126</v>
      </c>
      <c r="D43" s="36">
        <v>1</v>
      </c>
      <c r="E43" s="36">
        <v>2025</v>
      </c>
      <c r="F43" s="36">
        <v>2025</v>
      </c>
      <c r="G43" s="35" t="s">
        <v>127</v>
      </c>
      <c r="H43" s="35" t="s">
        <v>125</v>
      </c>
      <c r="I43" s="35" t="s">
        <v>128</v>
      </c>
      <c r="J43" s="37" t="s">
        <v>234</v>
      </c>
      <c r="K43" s="35" t="s">
        <v>235</v>
      </c>
      <c r="L43" s="35" t="s">
        <v>65</v>
      </c>
      <c r="M43" s="35" t="s">
        <v>65</v>
      </c>
      <c r="N43" s="35">
        <v>9</v>
      </c>
      <c r="O43" s="35" t="s">
        <v>118</v>
      </c>
      <c r="P43" s="35" t="s">
        <v>124</v>
      </c>
      <c r="Q43" s="35" t="s">
        <v>152</v>
      </c>
      <c r="R43" s="35" t="s">
        <v>61</v>
      </c>
      <c r="S43" s="35" t="s">
        <v>62</v>
      </c>
      <c r="T43" s="35" t="s">
        <v>63</v>
      </c>
      <c r="U43" s="36">
        <v>16</v>
      </c>
      <c r="V43" s="36">
        <v>24</v>
      </c>
      <c r="W43" s="36" t="s">
        <v>65</v>
      </c>
      <c r="X43" s="39">
        <f t="shared" si="14"/>
        <v>24</v>
      </c>
      <c r="Y43" s="36">
        <v>4</v>
      </c>
      <c r="Z43" s="36" t="s">
        <v>64</v>
      </c>
      <c r="AA43" s="36" t="s">
        <v>67</v>
      </c>
      <c r="AB43" s="45" t="s">
        <v>67</v>
      </c>
      <c r="AC43" s="46" t="s">
        <v>65</v>
      </c>
      <c r="AD43" s="41" t="s">
        <v>259</v>
      </c>
      <c r="AE43" s="39" t="s">
        <v>64</v>
      </c>
      <c r="AF43" s="41" t="s">
        <v>239</v>
      </c>
      <c r="AG43" s="35" t="s">
        <v>68</v>
      </c>
      <c r="AH43" s="39">
        <f t="shared" si="1"/>
        <v>6</v>
      </c>
      <c r="AI43" s="39">
        <v>2</v>
      </c>
      <c r="AJ43" s="43">
        <f t="shared" si="2"/>
        <v>6372</v>
      </c>
      <c r="AK43" s="39">
        <f t="shared" si="3"/>
        <v>6</v>
      </c>
      <c r="AL43" s="43">
        <v>60000</v>
      </c>
      <c r="AM43" s="43">
        <f t="shared" si="12"/>
        <v>384000</v>
      </c>
      <c r="AN43" s="43">
        <f t="shared" si="5"/>
        <v>0</v>
      </c>
      <c r="AO43" s="43">
        <f t="shared" si="11"/>
        <v>0</v>
      </c>
      <c r="AP43" s="43">
        <f t="shared" si="6"/>
        <v>2446848</v>
      </c>
      <c r="AR43" s="43">
        <f t="shared" si="8"/>
        <v>960000</v>
      </c>
      <c r="AS43" s="43">
        <f t="shared" si="9"/>
        <v>3790848</v>
      </c>
      <c r="AT43" s="35" t="s">
        <v>254</v>
      </c>
      <c r="AU43" s="35" t="s">
        <v>255</v>
      </c>
      <c r="AV43" s="35" t="s">
        <v>260</v>
      </c>
      <c r="AW43" s="35" t="s">
        <v>261</v>
      </c>
    </row>
    <row r="44" spans="1:49" ht="25.05" customHeight="1" x14ac:dyDescent="0.3">
      <c r="A44" s="35">
        <v>14443</v>
      </c>
      <c r="B44" s="35" t="s">
        <v>125</v>
      </c>
      <c r="C44" s="35" t="s">
        <v>126</v>
      </c>
      <c r="D44" s="36">
        <v>1</v>
      </c>
      <c r="E44" s="36">
        <v>2025</v>
      </c>
      <c r="F44" s="36">
        <v>2025</v>
      </c>
      <c r="G44" s="35" t="s">
        <v>127</v>
      </c>
      <c r="H44" s="35" t="s">
        <v>125</v>
      </c>
      <c r="I44" s="35" t="s">
        <v>128</v>
      </c>
      <c r="J44" s="37" t="s">
        <v>234</v>
      </c>
      <c r="K44" s="35" t="s">
        <v>235</v>
      </c>
      <c r="L44" s="35" t="s">
        <v>65</v>
      </c>
      <c r="M44" s="35" t="s">
        <v>65</v>
      </c>
      <c r="N44" s="35">
        <v>8</v>
      </c>
      <c r="O44" s="35" t="s">
        <v>58</v>
      </c>
      <c r="P44" s="35" t="s">
        <v>262</v>
      </c>
      <c r="Q44" s="35" t="s">
        <v>152</v>
      </c>
      <c r="R44" s="35" t="s">
        <v>61</v>
      </c>
      <c r="S44" s="35" t="s">
        <v>107</v>
      </c>
      <c r="T44" s="35" t="s">
        <v>63</v>
      </c>
      <c r="U44" s="36">
        <v>10</v>
      </c>
      <c r="V44" s="36">
        <v>24</v>
      </c>
      <c r="W44" s="36" t="s">
        <v>65</v>
      </c>
      <c r="X44" s="39">
        <f t="shared" si="14"/>
        <v>24</v>
      </c>
      <c r="Y44" s="36">
        <v>4</v>
      </c>
      <c r="Z44" s="36" t="s">
        <v>64</v>
      </c>
      <c r="AA44" s="36" t="s">
        <v>67</v>
      </c>
      <c r="AB44" s="45" t="s">
        <v>67</v>
      </c>
      <c r="AC44" s="46" t="s">
        <v>65</v>
      </c>
      <c r="AD44" s="41" t="s">
        <v>263</v>
      </c>
      <c r="AE44" s="39" t="s">
        <v>64</v>
      </c>
      <c r="AF44" s="41" t="s">
        <v>239</v>
      </c>
      <c r="AG44" s="35" t="s">
        <v>68</v>
      </c>
      <c r="AH44" s="39">
        <f t="shared" si="1"/>
        <v>6</v>
      </c>
      <c r="AI44" s="39">
        <v>2</v>
      </c>
      <c r="AJ44" s="43">
        <f t="shared" si="2"/>
        <v>6372</v>
      </c>
      <c r="AK44" s="39">
        <f t="shared" si="3"/>
        <v>6</v>
      </c>
      <c r="AL44" s="43">
        <v>60000</v>
      </c>
      <c r="AM44" s="43">
        <f t="shared" si="12"/>
        <v>240000</v>
      </c>
      <c r="AN44" s="43">
        <f t="shared" si="5"/>
        <v>0</v>
      </c>
      <c r="AO44" s="43">
        <f t="shared" si="11"/>
        <v>0</v>
      </c>
      <c r="AP44" s="43">
        <f t="shared" si="6"/>
        <v>1529280</v>
      </c>
      <c r="AR44" s="43">
        <f t="shared" si="8"/>
        <v>600000</v>
      </c>
      <c r="AS44" s="43">
        <f t="shared" si="9"/>
        <v>2369280</v>
      </c>
      <c r="AT44" s="35" t="s">
        <v>172</v>
      </c>
      <c r="AU44" s="35" t="s">
        <v>173</v>
      </c>
      <c r="AV44" s="35" t="s">
        <v>264</v>
      </c>
      <c r="AW44" s="35" t="s">
        <v>265</v>
      </c>
    </row>
    <row r="45" spans="1:49" ht="25.05" customHeight="1" x14ac:dyDescent="0.3">
      <c r="A45" s="35">
        <v>14445</v>
      </c>
      <c r="B45" s="35" t="s">
        <v>125</v>
      </c>
      <c r="C45" s="35" t="s">
        <v>126</v>
      </c>
      <c r="D45" s="36">
        <v>1</v>
      </c>
      <c r="E45" s="36">
        <v>2025</v>
      </c>
      <c r="F45" s="36">
        <v>2025</v>
      </c>
      <c r="G45" s="35" t="s">
        <v>127</v>
      </c>
      <c r="H45" s="35" t="s">
        <v>125</v>
      </c>
      <c r="I45" s="35" t="s">
        <v>128</v>
      </c>
      <c r="J45" s="37" t="s">
        <v>234</v>
      </c>
      <c r="K45" s="35" t="s">
        <v>235</v>
      </c>
      <c r="L45" s="35" t="s">
        <v>65</v>
      </c>
      <c r="M45" s="35" t="s">
        <v>65</v>
      </c>
      <c r="N45" s="35">
        <v>10</v>
      </c>
      <c r="O45" s="35" t="s">
        <v>111</v>
      </c>
      <c r="P45" s="35" t="s">
        <v>112</v>
      </c>
      <c r="Q45" s="35" t="s">
        <v>152</v>
      </c>
      <c r="R45" s="35" t="s">
        <v>61</v>
      </c>
      <c r="S45" s="35" t="s">
        <v>107</v>
      </c>
      <c r="T45" s="35" t="s">
        <v>63</v>
      </c>
      <c r="U45" s="36">
        <v>10</v>
      </c>
      <c r="V45" s="36">
        <v>24</v>
      </c>
      <c r="W45" s="36" t="s">
        <v>65</v>
      </c>
      <c r="X45" s="39">
        <f t="shared" si="14"/>
        <v>24</v>
      </c>
      <c r="Y45" s="36">
        <v>4</v>
      </c>
      <c r="Z45" s="36" t="s">
        <v>64</v>
      </c>
      <c r="AA45" s="36" t="s">
        <v>67</v>
      </c>
      <c r="AB45" s="45" t="s">
        <v>67</v>
      </c>
      <c r="AC45" s="46" t="s">
        <v>65</v>
      </c>
      <c r="AD45" s="41" t="s">
        <v>266</v>
      </c>
      <c r="AE45" s="39" t="s">
        <v>64</v>
      </c>
      <c r="AF45" s="41" t="s">
        <v>239</v>
      </c>
      <c r="AG45" s="35" t="s">
        <v>68</v>
      </c>
      <c r="AH45" s="39">
        <f t="shared" si="1"/>
        <v>6</v>
      </c>
      <c r="AI45" s="39">
        <v>2</v>
      </c>
      <c r="AJ45" s="43">
        <f t="shared" si="2"/>
        <v>6372</v>
      </c>
      <c r="AK45" s="39">
        <f t="shared" si="3"/>
        <v>6</v>
      </c>
      <c r="AL45" s="43">
        <v>60000</v>
      </c>
      <c r="AM45" s="43">
        <f t="shared" si="12"/>
        <v>240000</v>
      </c>
      <c r="AN45" s="43">
        <f t="shared" si="5"/>
        <v>0</v>
      </c>
      <c r="AO45" s="43">
        <f t="shared" si="11"/>
        <v>0</v>
      </c>
      <c r="AP45" s="43">
        <f t="shared" si="6"/>
        <v>1529280</v>
      </c>
      <c r="AR45" s="43">
        <f t="shared" si="8"/>
        <v>600000</v>
      </c>
      <c r="AS45" s="43">
        <f t="shared" si="9"/>
        <v>2369280</v>
      </c>
      <c r="AT45" s="35" t="s">
        <v>172</v>
      </c>
      <c r="AU45" s="35" t="s">
        <v>173</v>
      </c>
      <c r="AV45" s="35" t="s">
        <v>267</v>
      </c>
      <c r="AW45" s="35" t="s">
        <v>268</v>
      </c>
    </row>
    <row r="46" spans="1:49" ht="25.05" customHeight="1" x14ac:dyDescent="0.3">
      <c r="A46" s="35">
        <v>14452</v>
      </c>
      <c r="B46" s="35" t="s">
        <v>125</v>
      </c>
      <c r="C46" s="35" t="s">
        <v>126</v>
      </c>
      <c r="D46" s="36">
        <v>1</v>
      </c>
      <c r="E46" s="36">
        <v>2025</v>
      </c>
      <c r="F46" s="36">
        <v>2025</v>
      </c>
      <c r="G46" s="35" t="s">
        <v>127</v>
      </c>
      <c r="H46" s="35" t="s">
        <v>125</v>
      </c>
      <c r="I46" s="35" t="s">
        <v>128</v>
      </c>
      <c r="J46" s="37" t="s">
        <v>234</v>
      </c>
      <c r="K46" s="35" t="s">
        <v>235</v>
      </c>
      <c r="L46" s="35" t="s">
        <v>65</v>
      </c>
      <c r="M46" s="35" t="s">
        <v>65</v>
      </c>
      <c r="N46" s="35">
        <v>2</v>
      </c>
      <c r="O46" s="35" t="s">
        <v>143</v>
      </c>
      <c r="P46" s="35" t="s">
        <v>269</v>
      </c>
      <c r="Q46" s="35" t="s">
        <v>152</v>
      </c>
      <c r="R46" s="35" t="s">
        <v>61</v>
      </c>
      <c r="S46" s="35" t="s">
        <v>107</v>
      </c>
      <c r="T46" s="35" t="s">
        <v>63</v>
      </c>
      <c r="U46" s="36">
        <v>10</v>
      </c>
      <c r="V46" s="36">
        <v>24</v>
      </c>
      <c r="W46" s="36" t="s">
        <v>65</v>
      </c>
      <c r="X46" s="39">
        <f t="shared" si="14"/>
        <v>24</v>
      </c>
      <c r="Y46" s="36">
        <v>4</v>
      </c>
      <c r="Z46" s="36" t="s">
        <v>64</v>
      </c>
      <c r="AA46" s="36" t="s">
        <v>67</v>
      </c>
      <c r="AB46" s="45" t="s">
        <v>67</v>
      </c>
      <c r="AC46" s="46" t="s">
        <v>65</v>
      </c>
      <c r="AD46" s="41" t="s">
        <v>270</v>
      </c>
      <c r="AE46" s="39" t="s">
        <v>64</v>
      </c>
      <c r="AF46" s="41" t="s">
        <v>239</v>
      </c>
      <c r="AG46" s="35" t="s">
        <v>68</v>
      </c>
      <c r="AH46" s="39">
        <f t="shared" si="1"/>
        <v>6</v>
      </c>
      <c r="AI46" s="39">
        <v>2</v>
      </c>
      <c r="AJ46" s="43">
        <f t="shared" si="2"/>
        <v>6372</v>
      </c>
      <c r="AK46" s="39">
        <f t="shared" si="3"/>
        <v>6</v>
      </c>
      <c r="AL46" s="43">
        <v>60000</v>
      </c>
      <c r="AM46" s="43">
        <f t="shared" si="12"/>
        <v>240000</v>
      </c>
      <c r="AN46" s="43">
        <f t="shared" si="5"/>
        <v>0</v>
      </c>
      <c r="AO46" s="43">
        <f t="shared" si="11"/>
        <v>0</v>
      </c>
      <c r="AP46" s="43">
        <f t="shared" si="6"/>
        <v>1529280</v>
      </c>
      <c r="AR46" s="43">
        <f t="shared" si="8"/>
        <v>600000</v>
      </c>
      <c r="AS46" s="43">
        <f t="shared" si="9"/>
        <v>2369280</v>
      </c>
      <c r="AT46" s="35" t="s">
        <v>172</v>
      </c>
      <c r="AU46" s="35" t="s">
        <v>173</v>
      </c>
      <c r="AV46" s="35" t="s">
        <v>271</v>
      </c>
      <c r="AW46" s="35" t="s">
        <v>272</v>
      </c>
    </row>
    <row r="47" spans="1:49" ht="25.05" customHeight="1" x14ac:dyDescent="0.3">
      <c r="A47" s="35">
        <v>14508</v>
      </c>
      <c r="B47" s="35" t="s">
        <v>125</v>
      </c>
      <c r="C47" s="35" t="s">
        <v>126</v>
      </c>
      <c r="D47" s="36">
        <v>1</v>
      </c>
      <c r="E47" s="36">
        <v>2025</v>
      </c>
      <c r="F47" s="36">
        <v>2025</v>
      </c>
      <c r="G47" s="35" t="s">
        <v>127</v>
      </c>
      <c r="H47" s="35" t="s">
        <v>125</v>
      </c>
      <c r="I47" s="35" t="s">
        <v>128</v>
      </c>
      <c r="J47" s="37" t="s">
        <v>234</v>
      </c>
      <c r="K47" s="35" t="s">
        <v>235</v>
      </c>
      <c r="L47" s="35" t="s">
        <v>65</v>
      </c>
      <c r="M47" s="35" t="s">
        <v>65</v>
      </c>
      <c r="N47" s="35">
        <v>8</v>
      </c>
      <c r="O47" s="35" t="s">
        <v>58</v>
      </c>
      <c r="P47" s="35" t="s">
        <v>76</v>
      </c>
      <c r="Q47" s="35" t="s">
        <v>132</v>
      </c>
      <c r="R47" s="35" t="s">
        <v>61</v>
      </c>
      <c r="S47" s="35" t="s">
        <v>62</v>
      </c>
      <c r="T47" s="35" t="s">
        <v>108</v>
      </c>
      <c r="U47" s="36">
        <v>10</v>
      </c>
      <c r="V47" s="36">
        <v>24</v>
      </c>
      <c r="W47" s="36" t="s">
        <v>65</v>
      </c>
      <c r="X47" s="39">
        <f t="shared" si="14"/>
        <v>24</v>
      </c>
      <c r="Y47" s="36">
        <v>5</v>
      </c>
      <c r="Z47" s="36" t="s">
        <v>64</v>
      </c>
      <c r="AA47" s="36" t="s">
        <v>67</v>
      </c>
      <c r="AB47" s="45" t="s">
        <v>67</v>
      </c>
      <c r="AC47" s="46" t="s">
        <v>65</v>
      </c>
      <c r="AD47" s="41" t="s">
        <v>273</v>
      </c>
      <c r="AE47" s="39" t="s">
        <v>64</v>
      </c>
      <c r="AF47" s="41" t="s">
        <v>239</v>
      </c>
      <c r="AG47" s="35" t="s">
        <v>68</v>
      </c>
      <c r="AH47" s="39">
        <f t="shared" si="1"/>
        <v>5</v>
      </c>
      <c r="AI47" s="39">
        <v>2</v>
      </c>
      <c r="AJ47" s="43">
        <f t="shared" si="2"/>
        <v>6372</v>
      </c>
      <c r="AK47" s="39">
        <f t="shared" si="3"/>
        <v>4.8</v>
      </c>
      <c r="AL47" s="43">
        <v>60000</v>
      </c>
      <c r="AM47" s="43">
        <f t="shared" si="12"/>
        <v>200000</v>
      </c>
      <c r="AN47" s="43">
        <f t="shared" si="5"/>
        <v>0</v>
      </c>
      <c r="AO47" s="43">
        <f t="shared" si="11"/>
        <v>0</v>
      </c>
      <c r="AP47" s="43">
        <f t="shared" si="6"/>
        <v>1529280</v>
      </c>
      <c r="AR47" s="43">
        <f t="shared" si="8"/>
        <v>600000</v>
      </c>
      <c r="AS47" s="43">
        <f t="shared" si="9"/>
        <v>2329280</v>
      </c>
      <c r="AT47" s="35" t="s">
        <v>274</v>
      </c>
      <c r="AU47" s="35" t="s">
        <v>275</v>
      </c>
      <c r="AV47" s="35" t="s">
        <v>276</v>
      </c>
      <c r="AW47" s="35" t="s">
        <v>277</v>
      </c>
    </row>
    <row r="48" spans="1:49" ht="25.05" customHeight="1" x14ac:dyDescent="0.3">
      <c r="A48" s="35">
        <v>14515</v>
      </c>
      <c r="B48" s="35" t="s">
        <v>190</v>
      </c>
      <c r="C48" s="35" t="s">
        <v>191</v>
      </c>
      <c r="D48" s="36">
        <v>1</v>
      </c>
      <c r="E48" s="36">
        <v>2025</v>
      </c>
      <c r="F48" s="36">
        <v>2025</v>
      </c>
      <c r="G48" s="35" t="s">
        <v>127</v>
      </c>
      <c r="H48" s="35" t="s">
        <v>190</v>
      </c>
      <c r="I48" s="35" t="s">
        <v>192</v>
      </c>
      <c r="J48" s="37" t="s">
        <v>234</v>
      </c>
      <c r="K48" s="35" t="s">
        <v>235</v>
      </c>
      <c r="L48" s="35" t="s">
        <v>65</v>
      </c>
      <c r="M48" s="35" t="s">
        <v>65</v>
      </c>
      <c r="N48" s="35">
        <v>10</v>
      </c>
      <c r="O48" s="35" t="s">
        <v>111</v>
      </c>
      <c r="P48" s="35" t="s">
        <v>221</v>
      </c>
      <c r="Q48" s="35" t="s">
        <v>152</v>
      </c>
      <c r="R48" s="35" t="s">
        <v>61</v>
      </c>
      <c r="S48" s="35" t="s">
        <v>107</v>
      </c>
      <c r="T48" s="35" t="s">
        <v>63</v>
      </c>
      <c r="U48" s="36">
        <v>15</v>
      </c>
      <c r="V48" s="36">
        <v>24</v>
      </c>
      <c r="W48" s="36" t="s">
        <v>65</v>
      </c>
      <c r="X48" s="39">
        <f t="shared" si="14"/>
        <v>24</v>
      </c>
      <c r="Y48" s="36">
        <v>4</v>
      </c>
      <c r="Z48" s="36" t="s">
        <v>64</v>
      </c>
      <c r="AA48" s="36" t="s">
        <v>67</v>
      </c>
      <c r="AB48" s="45" t="s">
        <v>67</v>
      </c>
      <c r="AC48" s="46" t="s">
        <v>65</v>
      </c>
      <c r="AD48" s="41" t="s">
        <v>278</v>
      </c>
      <c r="AE48" s="39" t="s">
        <v>64</v>
      </c>
      <c r="AF48" s="41" t="s">
        <v>239</v>
      </c>
      <c r="AG48" s="35" t="s">
        <v>68</v>
      </c>
      <c r="AH48" s="39">
        <f t="shared" si="1"/>
        <v>6</v>
      </c>
      <c r="AI48" s="39">
        <v>2</v>
      </c>
      <c r="AJ48" s="43">
        <f t="shared" si="2"/>
        <v>6372</v>
      </c>
      <c r="AK48" s="39">
        <f t="shared" si="3"/>
        <v>6</v>
      </c>
      <c r="AL48" s="43">
        <v>60000</v>
      </c>
      <c r="AM48" s="43">
        <f t="shared" si="12"/>
        <v>360000</v>
      </c>
      <c r="AN48" s="43">
        <f t="shared" si="5"/>
        <v>0</v>
      </c>
      <c r="AO48" s="43">
        <f t="shared" si="11"/>
        <v>0</v>
      </c>
      <c r="AP48" s="43">
        <f t="shared" si="6"/>
        <v>2293920</v>
      </c>
      <c r="AR48" s="43">
        <f t="shared" si="8"/>
        <v>900000</v>
      </c>
      <c r="AS48" s="43">
        <f t="shared" si="9"/>
        <v>3553920</v>
      </c>
      <c r="AT48" s="35" t="s">
        <v>195</v>
      </c>
      <c r="AU48" s="35" t="s">
        <v>196</v>
      </c>
      <c r="AV48" s="35" t="s">
        <v>224</v>
      </c>
      <c r="AW48" s="35" t="s">
        <v>225</v>
      </c>
    </row>
    <row r="49" spans="1:49" ht="25.05" customHeight="1" x14ac:dyDescent="0.3">
      <c r="A49" s="35">
        <v>14518</v>
      </c>
      <c r="B49" s="35" t="s">
        <v>190</v>
      </c>
      <c r="C49" s="35" t="s">
        <v>191</v>
      </c>
      <c r="D49" s="36">
        <v>1</v>
      </c>
      <c r="E49" s="36">
        <v>2025</v>
      </c>
      <c r="F49" s="36">
        <v>2025</v>
      </c>
      <c r="G49" s="35" t="s">
        <v>127</v>
      </c>
      <c r="H49" s="35" t="s">
        <v>190</v>
      </c>
      <c r="I49" s="35" t="s">
        <v>192</v>
      </c>
      <c r="J49" s="37" t="s">
        <v>234</v>
      </c>
      <c r="K49" s="35" t="s">
        <v>235</v>
      </c>
      <c r="L49" s="35" t="s">
        <v>65</v>
      </c>
      <c r="M49" s="35" t="s">
        <v>65</v>
      </c>
      <c r="N49" s="35">
        <v>8</v>
      </c>
      <c r="O49" s="35" t="s">
        <v>58</v>
      </c>
      <c r="P49" s="35" t="s">
        <v>114</v>
      </c>
      <c r="Q49" s="35" t="s">
        <v>152</v>
      </c>
      <c r="R49" s="35" t="s">
        <v>61</v>
      </c>
      <c r="S49" s="35" t="s">
        <v>107</v>
      </c>
      <c r="T49" s="35" t="s">
        <v>63</v>
      </c>
      <c r="U49" s="36">
        <v>15</v>
      </c>
      <c r="V49" s="36">
        <v>24</v>
      </c>
      <c r="W49" s="36" t="s">
        <v>65</v>
      </c>
      <c r="X49" s="39">
        <f t="shared" si="14"/>
        <v>24</v>
      </c>
      <c r="Y49" s="36">
        <v>4</v>
      </c>
      <c r="Z49" s="36" t="s">
        <v>64</v>
      </c>
      <c r="AA49" s="36" t="s">
        <v>67</v>
      </c>
      <c r="AB49" s="45" t="s">
        <v>67</v>
      </c>
      <c r="AC49" s="46" t="s">
        <v>65</v>
      </c>
      <c r="AD49" s="41" t="s">
        <v>279</v>
      </c>
      <c r="AE49" s="39" t="s">
        <v>64</v>
      </c>
      <c r="AF49" s="41" t="s">
        <v>239</v>
      </c>
      <c r="AG49" s="35" t="s">
        <v>68</v>
      </c>
      <c r="AH49" s="39">
        <f t="shared" si="1"/>
        <v>6</v>
      </c>
      <c r="AI49" s="39">
        <v>2</v>
      </c>
      <c r="AJ49" s="43">
        <f t="shared" si="2"/>
        <v>6372</v>
      </c>
      <c r="AK49" s="39">
        <f t="shared" si="3"/>
        <v>6</v>
      </c>
      <c r="AL49" s="43">
        <v>60000</v>
      </c>
      <c r="AM49" s="43">
        <f t="shared" si="12"/>
        <v>360000</v>
      </c>
      <c r="AN49" s="43">
        <f t="shared" si="5"/>
        <v>0</v>
      </c>
      <c r="AO49" s="43">
        <f t="shared" si="11"/>
        <v>0</v>
      </c>
      <c r="AP49" s="43">
        <f t="shared" si="6"/>
        <v>2293920</v>
      </c>
      <c r="AR49" s="43">
        <f t="shared" si="8"/>
        <v>900000</v>
      </c>
      <c r="AS49" s="43">
        <f t="shared" si="9"/>
        <v>3553920</v>
      </c>
      <c r="AT49" s="35" t="s">
        <v>195</v>
      </c>
      <c r="AU49" s="35" t="s">
        <v>196</v>
      </c>
      <c r="AV49" s="35" t="s">
        <v>280</v>
      </c>
      <c r="AW49" s="35" t="s">
        <v>281</v>
      </c>
    </row>
    <row r="50" spans="1:49" ht="25.05" customHeight="1" x14ac:dyDescent="0.3">
      <c r="A50" s="35">
        <v>14588</v>
      </c>
      <c r="B50" s="35" t="s">
        <v>125</v>
      </c>
      <c r="C50" s="35" t="s">
        <v>126</v>
      </c>
      <c r="D50" s="36">
        <v>1</v>
      </c>
      <c r="E50" s="36">
        <v>2025</v>
      </c>
      <c r="F50" s="36">
        <v>2025</v>
      </c>
      <c r="G50" s="35" t="s">
        <v>127</v>
      </c>
      <c r="H50" s="35" t="s">
        <v>125</v>
      </c>
      <c r="I50" s="35" t="s">
        <v>128</v>
      </c>
      <c r="J50" s="37" t="s">
        <v>234</v>
      </c>
      <c r="K50" s="35" t="s">
        <v>235</v>
      </c>
      <c r="L50" s="35" t="s">
        <v>65</v>
      </c>
      <c r="M50" s="35" t="s">
        <v>65</v>
      </c>
      <c r="N50" s="35">
        <v>8</v>
      </c>
      <c r="O50" s="35" t="s">
        <v>58</v>
      </c>
      <c r="P50" s="35" t="s">
        <v>131</v>
      </c>
      <c r="Q50" s="35" t="s">
        <v>132</v>
      </c>
      <c r="R50" s="35" t="s">
        <v>61</v>
      </c>
      <c r="S50" s="35" t="s">
        <v>107</v>
      </c>
      <c r="T50" s="35" t="s">
        <v>63</v>
      </c>
      <c r="U50" s="36">
        <v>15</v>
      </c>
      <c r="V50" s="36">
        <v>24</v>
      </c>
      <c r="W50" s="36" t="s">
        <v>65</v>
      </c>
      <c r="X50" s="39">
        <f t="shared" si="14"/>
        <v>24</v>
      </c>
      <c r="Y50" s="36">
        <v>4</v>
      </c>
      <c r="Z50" s="36" t="s">
        <v>64</v>
      </c>
      <c r="AA50" s="36" t="s">
        <v>67</v>
      </c>
      <c r="AB50" s="45" t="s">
        <v>67</v>
      </c>
      <c r="AC50" s="46" t="s">
        <v>65</v>
      </c>
      <c r="AD50" s="41" t="s">
        <v>282</v>
      </c>
      <c r="AE50" s="39" t="s">
        <v>64</v>
      </c>
      <c r="AF50" s="41" t="s">
        <v>239</v>
      </c>
      <c r="AG50" s="35" t="s">
        <v>68</v>
      </c>
      <c r="AH50" s="39">
        <f t="shared" si="1"/>
        <v>6</v>
      </c>
      <c r="AI50" s="39">
        <v>2</v>
      </c>
      <c r="AJ50" s="43">
        <f t="shared" si="2"/>
        <v>6372</v>
      </c>
      <c r="AK50" s="39">
        <f t="shared" si="3"/>
        <v>6</v>
      </c>
      <c r="AL50" s="43">
        <v>60000</v>
      </c>
      <c r="AM50" s="43">
        <f t="shared" si="12"/>
        <v>360000</v>
      </c>
      <c r="AN50" s="43">
        <f t="shared" si="5"/>
        <v>0</v>
      </c>
      <c r="AO50" s="43">
        <f t="shared" si="11"/>
        <v>0</v>
      </c>
      <c r="AP50" s="43">
        <f t="shared" si="6"/>
        <v>2293920</v>
      </c>
      <c r="AR50" s="43">
        <f t="shared" si="8"/>
        <v>900000</v>
      </c>
      <c r="AS50" s="43">
        <f t="shared" si="9"/>
        <v>3553920</v>
      </c>
      <c r="AT50" s="35" t="s">
        <v>134</v>
      </c>
      <c r="AU50" s="35" t="s">
        <v>135</v>
      </c>
      <c r="AV50" s="35" t="s">
        <v>136</v>
      </c>
      <c r="AW50" s="35" t="s">
        <v>283</v>
      </c>
    </row>
    <row r="51" spans="1:49" ht="25.05" customHeight="1" x14ac:dyDescent="0.3">
      <c r="A51" s="35">
        <v>14269</v>
      </c>
      <c r="B51" s="35" t="s">
        <v>138</v>
      </c>
      <c r="C51" s="35" t="s">
        <v>139</v>
      </c>
      <c r="D51" s="36">
        <v>1</v>
      </c>
      <c r="E51" s="36">
        <v>2025</v>
      </c>
      <c r="F51" s="36">
        <v>2025</v>
      </c>
      <c r="G51" s="35" t="s">
        <v>127</v>
      </c>
      <c r="H51" s="35" t="s">
        <v>138</v>
      </c>
      <c r="I51" s="35" t="s">
        <v>140</v>
      </c>
      <c r="J51" s="37" t="s">
        <v>234</v>
      </c>
      <c r="K51" s="35" t="s">
        <v>235</v>
      </c>
      <c r="L51" s="35" t="s">
        <v>284</v>
      </c>
      <c r="M51" s="35" t="s">
        <v>285</v>
      </c>
      <c r="N51" s="35">
        <v>4</v>
      </c>
      <c r="O51" s="35" t="s">
        <v>286</v>
      </c>
      <c r="P51" s="35" t="s">
        <v>287</v>
      </c>
      <c r="Q51" s="35" t="s">
        <v>152</v>
      </c>
      <c r="R51" s="35" t="s">
        <v>61</v>
      </c>
      <c r="S51" s="35" t="s">
        <v>62</v>
      </c>
      <c r="T51" s="35" t="s">
        <v>288</v>
      </c>
      <c r="U51" s="36">
        <v>20</v>
      </c>
      <c r="V51" s="36">
        <v>24</v>
      </c>
      <c r="W51" s="36">
        <v>12</v>
      </c>
      <c r="X51" s="39">
        <f t="shared" si="14"/>
        <v>36</v>
      </c>
      <c r="Y51" s="36">
        <v>4</v>
      </c>
      <c r="Z51" s="36" t="s">
        <v>64</v>
      </c>
      <c r="AA51" s="36" t="s">
        <v>67</v>
      </c>
      <c r="AB51" s="45" t="s">
        <v>67</v>
      </c>
      <c r="AC51" s="46" t="s">
        <v>65</v>
      </c>
      <c r="AD51" s="41" t="s">
        <v>289</v>
      </c>
      <c r="AE51" s="39" t="s">
        <v>64</v>
      </c>
      <c r="AF51" s="41" t="s">
        <v>239</v>
      </c>
      <c r="AG51" s="35" t="s">
        <v>68</v>
      </c>
      <c r="AH51" s="39">
        <f t="shared" si="1"/>
        <v>9</v>
      </c>
      <c r="AI51" s="39">
        <v>2</v>
      </c>
      <c r="AJ51" s="43">
        <f t="shared" si="2"/>
        <v>6372</v>
      </c>
      <c r="AK51" s="39">
        <f t="shared" si="3"/>
        <v>9</v>
      </c>
      <c r="AL51" s="43">
        <v>60000</v>
      </c>
      <c r="AM51" s="43">
        <f t="shared" si="12"/>
        <v>720000</v>
      </c>
      <c r="AN51" s="43">
        <f t="shared" si="5"/>
        <v>0</v>
      </c>
      <c r="AO51" s="43">
        <f t="shared" si="11"/>
        <v>0</v>
      </c>
      <c r="AP51" s="43">
        <f t="shared" si="6"/>
        <v>4587840</v>
      </c>
      <c r="AR51" s="43">
        <f t="shared" si="8"/>
        <v>1200000</v>
      </c>
      <c r="AS51" s="43">
        <f t="shared" si="9"/>
        <v>6507840</v>
      </c>
      <c r="AT51" s="35" t="s">
        <v>290</v>
      </c>
      <c r="AU51" s="35" t="s">
        <v>291</v>
      </c>
      <c r="AV51" s="35" t="s">
        <v>292</v>
      </c>
      <c r="AW51" s="35" t="s">
        <v>293</v>
      </c>
    </row>
    <row r="52" spans="1:49" ht="25.05" customHeight="1" x14ac:dyDescent="0.3">
      <c r="A52" s="35">
        <v>14270</v>
      </c>
      <c r="B52" s="35" t="s">
        <v>138</v>
      </c>
      <c r="C52" s="35" t="s">
        <v>139</v>
      </c>
      <c r="D52" s="36">
        <v>1</v>
      </c>
      <c r="E52" s="36">
        <v>2025</v>
      </c>
      <c r="F52" s="36">
        <v>2025</v>
      </c>
      <c r="G52" s="35" t="s">
        <v>127</v>
      </c>
      <c r="H52" s="35" t="s">
        <v>138</v>
      </c>
      <c r="I52" s="35" t="s">
        <v>140</v>
      </c>
      <c r="J52" s="37" t="s">
        <v>234</v>
      </c>
      <c r="K52" s="35" t="s">
        <v>235</v>
      </c>
      <c r="L52" s="35" t="s">
        <v>284</v>
      </c>
      <c r="M52" s="35" t="s">
        <v>285</v>
      </c>
      <c r="N52" s="35">
        <v>4</v>
      </c>
      <c r="O52" s="35" t="s">
        <v>286</v>
      </c>
      <c r="P52" s="35" t="s">
        <v>287</v>
      </c>
      <c r="Q52" s="35" t="s">
        <v>152</v>
      </c>
      <c r="R52" s="35" t="s">
        <v>61</v>
      </c>
      <c r="S52" s="35" t="s">
        <v>62</v>
      </c>
      <c r="T52" s="35" t="s">
        <v>288</v>
      </c>
      <c r="U52" s="36">
        <v>20</v>
      </c>
      <c r="V52" s="36">
        <v>24</v>
      </c>
      <c r="W52" s="36">
        <v>12</v>
      </c>
      <c r="X52" s="39">
        <f t="shared" si="14"/>
        <v>36</v>
      </c>
      <c r="Y52" s="36">
        <v>4</v>
      </c>
      <c r="Z52" s="36" t="s">
        <v>64</v>
      </c>
      <c r="AA52" s="36" t="s">
        <v>67</v>
      </c>
      <c r="AB52" s="45" t="s">
        <v>67</v>
      </c>
      <c r="AC52" s="46" t="s">
        <v>65</v>
      </c>
      <c r="AD52" s="41" t="s">
        <v>294</v>
      </c>
      <c r="AE52" s="39" t="s">
        <v>64</v>
      </c>
      <c r="AF52" s="41" t="s">
        <v>239</v>
      </c>
      <c r="AG52" s="35" t="s">
        <v>68</v>
      </c>
      <c r="AH52" s="39">
        <f t="shared" si="1"/>
        <v>9</v>
      </c>
      <c r="AI52" s="39">
        <v>2</v>
      </c>
      <c r="AJ52" s="43">
        <f t="shared" si="2"/>
        <v>6372</v>
      </c>
      <c r="AK52" s="39">
        <f t="shared" si="3"/>
        <v>9</v>
      </c>
      <c r="AL52" s="43">
        <v>60000</v>
      </c>
      <c r="AM52" s="43">
        <f t="shared" si="12"/>
        <v>720000</v>
      </c>
      <c r="AN52" s="43">
        <f t="shared" si="5"/>
        <v>0</v>
      </c>
      <c r="AO52" s="43">
        <f t="shared" si="11"/>
        <v>0</v>
      </c>
      <c r="AP52" s="43">
        <f t="shared" si="6"/>
        <v>4587840</v>
      </c>
      <c r="AR52" s="43">
        <f t="shared" si="8"/>
        <v>1200000</v>
      </c>
      <c r="AS52" s="43">
        <f t="shared" si="9"/>
        <v>6507840</v>
      </c>
      <c r="AT52" s="35" t="s">
        <v>290</v>
      </c>
      <c r="AU52" s="35" t="s">
        <v>291</v>
      </c>
      <c r="AV52" s="35" t="s">
        <v>292</v>
      </c>
      <c r="AW52" s="35" t="s">
        <v>295</v>
      </c>
    </row>
    <row r="53" spans="1:49" ht="25.05" customHeight="1" x14ac:dyDescent="0.3">
      <c r="A53" s="44">
        <v>14544</v>
      </c>
      <c r="B53" s="44" t="s">
        <v>116</v>
      </c>
      <c r="C53" s="44" t="s">
        <v>117</v>
      </c>
      <c r="D53" s="39">
        <v>1</v>
      </c>
      <c r="E53" s="39">
        <v>2025</v>
      </c>
      <c r="F53" s="39">
        <v>2025</v>
      </c>
      <c r="G53" s="37" t="s">
        <v>51</v>
      </c>
      <c r="H53" s="44" t="s">
        <v>52</v>
      </c>
      <c r="I53" s="44" t="s">
        <v>53</v>
      </c>
      <c r="J53" s="37" t="s">
        <v>296</v>
      </c>
      <c r="K53" s="44" t="s">
        <v>297</v>
      </c>
      <c r="L53" s="44" t="s">
        <v>65</v>
      </c>
      <c r="M53" s="44" t="s">
        <v>65</v>
      </c>
      <c r="N53" s="44">
        <v>9</v>
      </c>
      <c r="O53" s="44" t="s">
        <v>118</v>
      </c>
      <c r="P53" s="44" t="s">
        <v>298</v>
      </c>
      <c r="Q53" s="44" t="s">
        <v>120</v>
      </c>
      <c r="R53" s="44" t="s">
        <v>61</v>
      </c>
      <c r="S53" s="44" t="s">
        <v>107</v>
      </c>
      <c r="T53" s="44" t="s">
        <v>63</v>
      </c>
      <c r="U53" s="45">
        <v>20</v>
      </c>
      <c r="V53" s="45">
        <v>160</v>
      </c>
      <c r="W53" s="45" t="s">
        <v>65</v>
      </c>
      <c r="X53" s="39">
        <f t="shared" si="14"/>
        <v>160</v>
      </c>
      <c r="Y53" s="45">
        <v>4</v>
      </c>
      <c r="Z53" s="45" t="s">
        <v>64</v>
      </c>
      <c r="AA53" s="45" t="s">
        <v>64</v>
      </c>
      <c r="AB53" s="45" t="s">
        <v>67</v>
      </c>
      <c r="AC53" s="46" t="s">
        <v>65</v>
      </c>
      <c r="AD53" s="41" t="s">
        <v>299</v>
      </c>
      <c r="AE53" s="39" t="s">
        <v>64</v>
      </c>
      <c r="AF53" s="46" t="s">
        <v>300</v>
      </c>
      <c r="AG53" s="44" t="s">
        <v>122</v>
      </c>
      <c r="AH53" s="39">
        <f t="shared" si="1"/>
        <v>40</v>
      </c>
      <c r="AI53" s="39">
        <v>2</v>
      </c>
      <c r="AJ53" s="43">
        <f t="shared" si="2"/>
        <v>6372</v>
      </c>
      <c r="AK53" s="39">
        <f t="shared" si="3"/>
        <v>40</v>
      </c>
      <c r="AL53" s="43">
        <v>60000</v>
      </c>
      <c r="AM53" s="43">
        <f t="shared" si="12"/>
        <v>3200000</v>
      </c>
      <c r="AN53" s="43">
        <f t="shared" si="5"/>
        <v>4000000</v>
      </c>
      <c r="AO53" s="43">
        <f t="shared" si="11"/>
        <v>0</v>
      </c>
      <c r="AP53" s="43">
        <f t="shared" si="6"/>
        <v>20390400</v>
      </c>
      <c r="AR53" s="43">
        <f t="shared" si="8"/>
        <v>1200000</v>
      </c>
      <c r="AS53" s="43">
        <f t="shared" si="9"/>
        <v>28790400</v>
      </c>
    </row>
    <row r="54" spans="1:49" ht="25.05" customHeight="1" x14ac:dyDescent="0.3">
      <c r="A54" s="34">
        <v>14564</v>
      </c>
      <c r="B54" s="35" t="s">
        <v>49</v>
      </c>
      <c r="C54" s="35" t="s">
        <v>50</v>
      </c>
      <c r="D54" s="36">
        <v>4</v>
      </c>
      <c r="E54" s="36">
        <v>2025</v>
      </c>
      <c r="F54" s="36">
        <v>2025</v>
      </c>
      <c r="G54" s="34" t="s">
        <v>51</v>
      </c>
      <c r="H54" s="34" t="s">
        <v>52</v>
      </c>
      <c r="I54" s="34" t="s">
        <v>53</v>
      </c>
      <c r="J54" s="37" t="s">
        <v>296</v>
      </c>
      <c r="K54" s="34" t="s">
        <v>297</v>
      </c>
      <c r="L54" s="34" t="s">
        <v>284</v>
      </c>
      <c r="M54" s="34" t="s">
        <v>285</v>
      </c>
      <c r="N54" s="34">
        <v>15</v>
      </c>
      <c r="O54" s="34" t="s">
        <v>301</v>
      </c>
      <c r="P54" s="34" t="s">
        <v>302</v>
      </c>
      <c r="Q54" s="34" t="s">
        <v>120</v>
      </c>
      <c r="R54" s="34" t="s">
        <v>61</v>
      </c>
      <c r="S54" s="34" t="s">
        <v>107</v>
      </c>
      <c r="T54" s="34" t="s">
        <v>63</v>
      </c>
      <c r="U54" s="38">
        <v>20</v>
      </c>
      <c r="V54" s="38">
        <v>160</v>
      </c>
      <c r="W54" s="38">
        <v>12</v>
      </c>
      <c r="X54" s="39">
        <f>((SUM(V54:W54))*1)*1</f>
        <v>172</v>
      </c>
      <c r="Y54" s="38">
        <v>4</v>
      </c>
      <c r="Z54" s="38" t="s">
        <v>64</v>
      </c>
      <c r="AA54" s="38" t="s">
        <v>64</v>
      </c>
      <c r="AB54" s="47" t="s">
        <v>67</v>
      </c>
      <c r="AC54" s="40" t="s">
        <v>65</v>
      </c>
      <c r="AD54" s="41" t="s">
        <v>303</v>
      </c>
      <c r="AE54" s="39" t="s">
        <v>64</v>
      </c>
      <c r="AF54" s="46" t="s">
        <v>300</v>
      </c>
      <c r="AG54" s="34" t="s">
        <v>122</v>
      </c>
      <c r="AH54" s="39">
        <f t="shared" si="1"/>
        <v>43</v>
      </c>
      <c r="AI54" s="38">
        <v>3</v>
      </c>
      <c r="AJ54" s="43">
        <f t="shared" si="2"/>
        <v>7434</v>
      </c>
      <c r="AK54" s="39">
        <f t="shared" si="3"/>
        <v>43</v>
      </c>
      <c r="AL54" s="43">
        <v>60000</v>
      </c>
      <c r="AM54" s="43">
        <f t="shared" si="12"/>
        <v>3440000</v>
      </c>
      <c r="AN54" s="43">
        <f t="shared" si="5"/>
        <v>4300000</v>
      </c>
      <c r="AO54" s="60">
        <f t="shared" si="11"/>
        <v>0</v>
      </c>
      <c r="AP54" s="43">
        <f t="shared" si="6"/>
        <v>25572960</v>
      </c>
      <c r="AR54" s="43">
        <f t="shared" si="8"/>
        <v>1200000</v>
      </c>
      <c r="AS54" s="43">
        <f t="shared" si="9"/>
        <v>34512960</v>
      </c>
      <c r="AT54" s="34"/>
      <c r="AU54" s="34"/>
      <c r="AV54" s="34"/>
      <c r="AW54" s="34"/>
    </row>
    <row r="55" spans="1:49" ht="25.05" customHeight="1" x14ac:dyDescent="0.3">
      <c r="A55" s="34">
        <v>14606</v>
      </c>
      <c r="B55" s="35" t="s">
        <v>49</v>
      </c>
      <c r="C55" s="35" t="s">
        <v>50</v>
      </c>
      <c r="D55" s="36">
        <v>4</v>
      </c>
      <c r="E55" s="36">
        <v>2025</v>
      </c>
      <c r="F55" s="36">
        <v>2025</v>
      </c>
      <c r="G55" s="34" t="s">
        <v>51</v>
      </c>
      <c r="H55" s="34" t="s">
        <v>52</v>
      </c>
      <c r="I55" s="34" t="s">
        <v>53</v>
      </c>
      <c r="J55" s="37" t="s">
        <v>296</v>
      </c>
      <c r="K55" s="34" t="s">
        <v>297</v>
      </c>
      <c r="L55" s="34" t="s">
        <v>284</v>
      </c>
      <c r="M55" s="34" t="s">
        <v>285</v>
      </c>
      <c r="N55" s="34">
        <v>15</v>
      </c>
      <c r="O55" s="34" t="s">
        <v>301</v>
      </c>
      <c r="P55" s="34" t="s">
        <v>302</v>
      </c>
      <c r="Q55" s="34" t="s">
        <v>120</v>
      </c>
      <c r="R55" s="34" t="s">
        <v>61</v>
      </c>
      <c r="S55" s="34" t="s">
        <v>107</v>
      </c>
      <c r="T55" s="34" t="s">
        <v>108</v>
      </c>
      <c r="U55" s="38">
        <v>20</v>
      </c>
      <c r="V55" s="38">
        <v>160</v>
      </c>
      <c r="W55" s="38">
        <v>12</v>
      </c>
      <c r="X55" s="39">
        <f>((SUM(V55:W55))*1)*1</f>
        <v>172</v>
      </c>
      <c r="Y55" s="38">
        <v>4</v>
      </c>
      <c r="Z55" s="38" t="s">
        <v>64</v>
      </c>
      <c r="AA55" s="38" t="s">
        <v>64</v>
      </c>
      <c r="AB55" s="47" t="s">
        <v>67</v>
      </c>
      <c r="AC55" s="40" t="s">
        <v>65</v>
      </c>
      <c r="AD55" s="41" t="s">
        <v>304</v>
      </c>
      <c r="AE55" s="39" t="s">
        <v>64</v>
      </c>
      <c r="AF55" s="46" t="s">
        <v>300</v>
      </c>
      <c r="AG55" s="34" t="s">
        <v>122</v>
      </c>
      <c r="AH55" s="39">
        <f t="shared" si="1"/>
        <v>43</v>
      </c>
      <c r="AI55" s="38">
        <v>3</v>
      </c>
      <c r="AJ55" s="43">
        <f t="shared" si="2"/>
        <v>7434</v>
      </c>
      <c r="AK55" s="39">
        <f t="shared" si="3"/>
        <v>43</v>
      </c>
      <c r="AL55" s="43">
        <v>60000</v>
      </c>
      <c r="AM55" s="43">
        <f t="shared" si="12"/>
        <v>3440000</v>
      </c>
      <c r="AN55" s="43">
        <f t="shared" si="5"/>
        <v>4300000</v>
      </c>
      <c r="AO55" s="60">
        <f t="shared" si="11"/>
        <v>0</v>
      </c>
      <c r="AP55" s="43">
        <f t="shared" si="6"/>
        <v>25572960</v>
      </c>
      <c r="AR55" s="43">
        <f t="shared" si="8"/>
        <v>1200000</v>
      </c>
      <c r="AS55" s="43">
        <f t="shared" si="9"/>
        <v>34512960</v>
      </c>
      <c r="AT55" s="34"/>
      <c r="AU55" s="34"/>
      <c r="AV55" s="34"/>
      <c r="AW55" s="34"/>
    </row>
    <row r="56" spans="1:49" ht="25.05" customHeight="1" x14ac:dyDescent="0.3">
      <c r="A56" s="34">
        <v>14608</v>
      </c>
      <c r="B56" s="35" t="s">
        <v>49</v>
      </c>
      <c r="C56" s="35" t="s">
        <v>50</v>
      </c>
      <c r="D56" s="36">
        <v>4</v>
      </c>
      <c r="E56" s="36">
        <v>2025</v>
      </c>
      <c r="F56" s="36">
        <v>2025</v>
      </c>
      <c r="G56" s="34" t="s">
        <v>51</v>
      </c>
      <c r="H56" s="34" t="s">
        <v>52</v>
      </c>
      <c r="I56" s="34" t="s">
        <v>53</v>
      </c>
      <c r="J56" s="37" t="s">
        <v>296</v>
      </c>
      <c r="K56" s="34" t="s">
        <v>297</v>
      </c>
      <c r="L56" s="34" t="s">
        <v>284</v>
      </c>
      <c r="M56" s="34" t="s">
        <v>285</v>
      </c>
      <c r="N56" s="34">
        <v>15</v>
      </c>
      <c r="O56" s="34" t="s">
        <v>301</v>
      </c>
      <c r="P56" s="34" t="s">
        <v>302</v>
      </c>
      <c r="Q56" s="34" t="s">
        <v>120</v>
      </c>
      <c r="R56" s="34" t="s">
        <v>61</v>
      </c>
      <c r="S56" s="34" t="s">
        <v>107</v>
      </c>
      <c r="T56" s="34" t="s">
        <v>63</v>
      </c>
      <c r="U56" s="38">
        <v>20</v>
      </c>
      <c r="V56" s="38">
        <v>160</v>
      </c>
      <c r="W56" s="38">
        <v>12</v>
      </c>
      <c r="X56" s="39">
        <f>((SUM(V56:W56))*1)*1</f>
        <v>172</v>
      </c>
      <c r="Y56" s="38">
        <v>4</v>
      </c>
      <c r="Z56" s="38" t="s">
        <v>64</v>
      </c>
      <c r="AA56" s="38" t="s">
        <v>64</v>
      </c>
      <c r="AB56" s="47" t="s">
        <v>67</v>
      </c>
      <c r="AC56" s="40" t="s">
        <v>65</v>
      </c>
      <c r="AD56" s="41" t="s">
        <v>305</v>
      </c>
      <c r="AE56" s="39" t="s">
        <v>64</v>
      </c>
      <c r="AF56" s="46" t="s">
        <v>300</v>
      </c>
      <c r="AG56" s="34" t="s">
        <v>122</v>
      </c>
      <c r="AH56" s="39">
        <f t="shared" si="1"/>
        <v>43</v>
      </c>
      <c r="AI56" s="38">
        <v>3</v>
      </c>
      <c r="AJ56" s="43">
        <f t="shared" si="2"/>
        <v>7434</v>
      </c>
      <c r="AK56" s="39">
        <f t="shared" si="3"/>
        <v>43</v>
      </c>
      <c r="AL56" s="43">
        <v>60000</v>
      </c>
      <c r="AM56" s="43">
        <f t="shared" si="12"/>
        <v>3440000</v>
      </c>
      <c r="AN56" s="43">
        <f t="shared" si="5"/>
        <v>4300000</v>
      </c>
      <c r="AO56" s="60">
        <f t="shared" si="11"/>
        <v>0</v>
      </c>
      <c r="AP56" s="43">
        <f t="shared" si="6"/>
        <v>25572960</v>
      </c>
      <c r="AR56" s="43">
        <f t="shared" si="8"/>
        <v>1200000</v>
      </c>
      <c r="AS56" s="43">
        <f t="shared" si="9"/>
        <v>34512960</v>
      </c>
      <c r="AT56" s="34"/>
      <c r="AU56" s="34"/>
      <c r="AV56" s="34"/>
      <c r="AW56" s="34"/>
    </row>
    <row r="57" spans="1:49" ht="25.05" customHeight="1" x14ac:dyDescent="0.3">
      <c r="A57" s="34">
        <v>14610</v>
      </c>
      <c r="B57" s="35" t="s">
        <v>49</v>
      </c>
      <c r="C57" s="35" t="s">
        <v>50</v>
      </c>
      <c r="D57" s="36">
        <v>4</v>
      </c>
      <c r="E57" s="36">
        <v>2025</v>
      </c>
      <c r="F57" s="36">
        <v>2025</v>
      </c>
      <c r="G57" s="34" t="s">
        <v>51</v>
      </c>
      <c r="H57" s="34" t="s">
        <v>52</v>
      </c>
      <c r="I57" s="34" t="s">
        <v>53</v>
      </c>
      <c r="J57" s="37" t="s">
        <v>306</v>
      </c>
      <c r="K57" s="34" t="s">
        <v>307</v>
      </c>
      <c r="L57" s="34" t="s">
        <v>284</v>
      </c>
      <c r="M57" s="34" t="s">
        <v>285</v>
      </c>
      <c r="N57" s="34">
        <v>15</v>
      </c>
      <c r="O57" s="34" t="s">
        <v>301</v>
      </c>
      <c r="P57" s="34" t="s">
        <v>302</v>
      </c>
      <c r="Q57" s="34" t="s">
        <v>120</v>
      </c>
      <c r="R57" s="34" t="s">
        <v>61</v>
      </c>
      <c r="S57" s="34" t="s">
        <v>107</v>
      </c>
      <c r="T57" s="34" t="s">
        <v>63</v>
      </c>
      <c r="U57" s="38">
        <v>20</v>
      </c>
      <c r="V57" s="38">
        <v>176</v>
      </c>
      <c r="W57" s="38">
        <v>12</v>
      </c>
      <c r="X57" s="39">
        <f>((SUM(V57:W57))*1)*1</f>
        <v>188</v>
      </c>
      <c r="Y57" s="38">
        <v>4</v>
      </c>
      <c r="Z57" s="38" t="s">
        <v>64</v>
      </c>
      <c r="AA57" s="38" t="s">
        <v>64</v>
      </c>
      <c r="AB57" s="47" t="s">
        <v>67</v>
      </c>
      <c r="AC57" s="40" t="s">
        <v>65</v>
      </c>
      <c r="AD57" s="41" t="s">
        <v>308</v>
      </c>
      <c r="AE57" s="39" t="s">
        <v>64</v>
      </c>
      <c r="AF57" s="46" t="s">
        <v>300</v>
      </c>
      <c r="AG57" s="34" t="s">
        <v>122</v>
      </c>
      <c r="AH57" s="39">
        <f t="shared" si="1"/>
        <v>47</v>
      </c>
      <c r="AI57" s="38">
        <v>3</v>
      </c>
      <c r="AJ57" s="38">
        <f t="shared" si="2"/>
        <v>7434</v>
      </c>
      <c r="AK57" s="39">
        <f t="shared" si="3"/>
        <v>47</v>
      </c>
      <c r="AL57" s="43">
        <v>60000</v>
      </c>
      <c r="AM57" s="43">
        <f t="shared" si="12"/>
        <v>3760000</v>
      </c>
      <c r="AN57" s="43">
        <f t="shared" si="5"/>
        <v>4700000</v>
      </c>
      <c r="AO57" s="60">
        <f t="shared" si="11"/>
        <v>0</v>
      </c>
      <c r="AP57" s="43">
        <f t="shared" si="6"/>
        <v>27951840</v>
      </c>
      <c r="AR57" s="43">
        <f t="shared" si="8"/>
        <v>1200000</v>
      </c>
      <c r="AS57" s="43">
        <f t="shared" si="9"/>
        <v>37611840</v>
      </c>
      <c r="AT57" s="34"/>
      <c r="AU57" s="34"/>
      <c r="AV57" s="34"/>
      <c r="AW57" s="34"/>
    </row>
    <row r="58" spans="1:49" ht="25.05" customHeight="1" x14ac:dyDescent="0.3">
      <c r="A58" s="35">
        <v>14409</v>
      </c>
      <c r="B58" s="35" t="s">
        <v>309</v>
      </c>
      <c r="C58" s="48" t="s">
        <v>310</v>
      </c>
      <c r="D58" s="36">
        <v>1</v>
      </c>
      <c r="E58" s="36">
        <v>2025</v>
      </c>
      <c r="F58" s="36">
        <v>2025</v>
      </c>
      <c r="G58" s="35" t="s">
        <v>127</v>
      </c>
      <c r="H58" s="35" t="s">
        <v>309</v>
      </c>
      <c r="I58" s="35" t="s">
        <v>311</v>
      </c>
      <c r="J58" s="37" t="s">
        <v>296</v>
      </c>
      <c r="K58" s="35" t="s">
        <v>297</v>
      </c>
      <c r="L58" s="35" t="s">
        <v>65</v>
      </c>
      <c r="M58" s="35" t="s">
        <v>65</v>
      </c>
      <c r="N58" s="35">
        <v>13</v>
      </c>
      <c r="O58" s="35" t="s">
        <v>104</v>
      </c>
      <c r="P58" s="35" t="s">
        <v>312</v>
      </c>
      <c r="Q58" s="35" t="s">
        <v>132</v>
      </c>
      <c r="R58" s="35" t="s">
        <v>61</v>
      </c>
      <c r="S58" s="35" t="s">
        <v>62</v>
      </c>
      <c r="T58" s="35" t="s">
        <v>63</v>
      </c>
      <c r="U58" s="36">
        <v>15</v>
      </c>
      <c r="V58" s="36">
        <v>160</v>
      </c>
      <c r="W58" s="36" t="s">
        <v>65</v>
      </c>
      <c r="X58" s="39">
        <f t="shared" ref="X58:X67" si="15">(SUM(V58:W58))*1</f>
        <v>160</v>
      </c>
      <c r="Y58" s="36">
        <v>4</v>
      </c>
      <c r="Z58" s="36" t="s">
        <v>64</v>
      </c>
      <c r="AA58" s="36" t="s">
        <v>67</v>
      </c>
      <c r="AB58" s="45" t="s">
        <v>67</v>
      </c>
      <c r="AC58" s="46" t="s">
        <v>65</v>
      </c>
      <c r="AD58" s="41" t="s">
        <v>313</v>
      </c>
      <c r="AE58" s="39" t="s">
        <v>64</v>
      </c>
      <c r="AF58" s="41" t="s">
        <v>314</v>
      </c>
      <c r="AG58" s="35" t="s">
        <v>68</v>
      </c>
      <c r="AH58" s="39">
        <f t="shared" si="1"/>
        <v>40</v>
      </c>
      <c r="AI58" s="39">
        <v>3</v>
      </c>
      <c r="AJ58" s="43">
        <f t="shared" si="2"/>
        <v>7434</v>
      </c>
      <c r="AK58" s="39">
        <f t="shared" si="3"/>
        <v>40</v>
      </c>
      <c r="AL58" s="43">
        <v>60000</v>
      </c>
      <c r="AM58" s="43">
        <f t="shared" si="12"/>
        <v>2400000</v>
      </c>
      <c r="AN58" s="43">
        <f t="shared" si="5"/>
        <v>0</v>
      </c>
      <c r="AO58" s="43">
        <f t="shared" si="11"/>
        <v>0</v>
      </c>
      <c r="AP58" s="43">
        <f t="shared" si="6"/>
        <v>17841600</v>
      </c>
      <c r="AR58" s="43">
        <f t="shared" si="8"/>
        <v>900000</v>
      </c>
      <c r="AS58" s="43">
        <f t="shared" si="9"/>
        <v>21141600</v>
      </c>
      <c r="AT58" s="35" t="s">
        <v>315</v>
      </c>
      <c r="AU58" s="35" t="s">
        <v>316</v>
      </c>
      <c r="AV58" s="35" t="s">
        <v>317</v>
      </c>
      <c r="AW58" s="35" t="s">
        <v>318</v>
      </c>
    </row>
    <row r="59" spans="1:49" ht="25.05" customHeight="1" x14ac:dyDescent="0.3">
      <c r="A59" s="35">
        <v>14427</v>
      </c>
      <c r="B59" s="35" t="s">
        <v>309</v>
      </c>
      <c r="C59" s="48" t="s">
        <v>310</v>
      </c>
      <c r="D59" s="36">
        <v>1</v>
      </c>
      <c r="E59" s="36">
        <v>2025</v>
      </c>
      <c r="F59" s="36">
        <v>2025</v>
      </c>
      <c r="G59" s="35" t="s">
        <v>127</v>
      </c>
      <c r="H59" s="35" t="s">
        <v>309</v>
      </c>
      <c r="I59" s="35" t="s">
        <v>311</v>
      </c>
      <c r="J59" s="37" t="s">
        <v>296</v>
      </c>
      <c r="K59" s="35" t="s">
        <v>297</v>
      </c>
      <c r="L59" s="35" t="s">
        <v>65</v>
      </c>
      <c r="M59" s="35" t="s">
        <v>65</v>
      </c>
      <c r="N59" s="35">
        <v>7</v>
      </c>
      <c r="O59" s="35" t="s">
        <v>175</v>
      </c>
      <c r="P59" s="35" t="s">
        <v>319</v>
      </c>
      <c r="Q59" s="35" t="s">
        <v>132</v>
      </c>
      <c r="R59" s="35" t="s">
        <v>61</v>
      </c>
      <c r="S59" s="35" t="s">
        <v>62</v>
      </c>
      <c r="T59" s="35" t="s">
        <v>63</v>
      </c>
      <c r="U59" s="36">
        <v>15</v>
      </c>
      <c r="V59" s="36">
        <v>160</v>
      </c>
      <c r="W59" s="36" t="s">
        <v>65</v>
      </c>
      <c r="X59" s="39">
        <f t="shared" si="15"/>
        <v>160</v>
      </c>
      <c r="Y59" s="36">
        <v>4</v>
      </c>
      <c r="Z59" s="36" t="s">
        <v>64</v>
      </c>
      <c r="AA59" s="36" t="s">
        <v>67</v>
      </c>
      <c r="AB59" s="45" t="s">
        <v>67</v>
      </c>
      <c r="AC59" s="46" t="s">
        <v>65</v>
      </c>
      <c r="AD59" s="41" t="s">
        <v>320</v>
      </c>
      <c r="AE59" s="39" t="s">
        <v>64</v>
      </c>
      <c r="AF59" s="41" t="s">
        <v>314</v>
      </c>
      <c r="AG59" s="35" t="s">
        <v>68</v>
      </c>
      <c r="AH59" s="39">
        <f t="shared" si="1"/>
        <v>40</v>
      </c>
      <c r="AI59" s="39">
        <v>3</v>
      </c>
      <c r="AJ59" s="43">
        <f t="shared" si="2"/>
        <v>7434</v>
      </c>
      <c r="AK59" s="39">
        <f t="shared" si="3"/>
        <v>40</v>
      </c>
      <c r="AL59" s="43">
        <v>60000</v>
      </c>
      <c r="AM59" s="43">
        <f t="shared" si="12"/>
        <v>2400000</v>
      </c>
      <c r="AN59" s="43">
        <f t="shared" si="5"/>
        <v>0</v>
      </c>
      <c r="AO59" s="43">
        <f t="shared" si="11"/>
        <v>0</v>
      </c>
      <c r="AP59" s="43">
        <f t="shared" si="6"/>
        <v>17841600</v>
      </c>
      <c r="AR59" s="43">
        <f t="shared" si="8"/>
        <v>900000</v>
      </c>
      <c r="AS59" s="43">
        <f t="shared" si="9"/>
        <v>21141600</v>
      </c>
      <c r="AT59" s="35" t="s">
        <v>321</v>
      </c>
      <c r="AU59" s="35" t="s">
        <v>316</v>
      </c>
      <c r="AV59" s="35" t="s">
        <v>322</v>
      </c>
      <c r="AW59" s="35" t="s">
        <v>323</v>
      </c>
    </row>
    <row r="60" spans="1:49" ht="25.05" customHeight="1" x14ac:dyDescent="0.3">
      <c r="A60" s="35">
        <v>14432</v>
      </c>
      <c r="B60" s="35" t="s">
        <v>125</v>
      </c>
      <c r="C60" s="35" t="s">
        <v>126</v>
      </c>
      <c r="D60" s="36">
        <v>1</v>
      </c>
      <c r="E60" s="36">
        <v>2025</v>
      </c>
      <c r="F60" s="36">
        <v>2025</v>
      </c>
      <c r="G60" s="35" t="s">
        <v>127</v>
      </c>
      <c r="H60" s="35" t="s">
        <v>125</v>
      </c>
      <c r="I60" s="35" t="s">
        <v>128</v>
      </c>
      <c r="J60" s="37" t="s">
        <v>296</v>
      </c>
      <c r="K60" s="35" t="s">
        <v>297</v>
      </c>
      <c r="L60" s="35" t="s">
        <v>65</v>
      </c>
      <c r="M60" s="35" t="s">
        <v>65</v>
      </c>
      <c r="N60" s="35">
        <v>8</v>
      </c>
      <c r="O60" s="35" t="s">
        <v>58</v>
      </c>
      <c r="P60" s="35" t="s">
        <v>76</v>
      </c>
      <c r="Q60" s="35" t="s">
        <v>152</v>
      </c>
      <c r="R60" s="35" t="s">
        <v>61</v>
      </c>
      <c r="S60" s="35" t="s">
        <v>107</v>
      </c>
      <c r="T60" s="35" t="s">
        <v>63</v>
      </c>
      <c r="U60" s="36">
        <v>10</v>
      </c>
      <c r="V60" s="36">
        <v>160</v>
      </c>
      <c r="W60" s="36" t="s">
        <v>65</v>
      </c>
      <c r="X60" s="39">
        <f t="shared" si="15"/>
        <v>160</v>
      </c>
      <c r="Y60" s="36">
        <v>4</v>
      </c>
      <c r="Z60" s="36" t="s">
        <v>64</v>
      </c>
      <c r="AA60" s="36" t="s">
        <v>67</v>
      </c>
      <c r="AB60" s="45" t="s">
        <v>67</v>
      </c>
      <c r="AC60" s="46" t="s">
        <v>65</v>
      </c>
      <c r="AD60" s="41" t="s">
        <v>324</v>
      </c>
      <c r="AE60" s="39" t="s">
        <v>64</v>
      </c>
      <c r="AF60" s="41" t="s">
        <v>314</v>
      </c>
      <c r="AG60" s="35" t="s">
        <v>68</v>
      </c>
      <c r="AH60" s="39">
        <f t="shared" si="1"/>
        <v>40</v>
      </c>
      <c r="AI60" s="39">
        <v>3</v>
      </c>
      <c r="AJ60" s="43">
        <f t="shared" si="2"/>
        <v>7434</v>
      </c>
      <c r="AK60" s="39">
        <f t="shared" si="3"/>
        <v>40</v>
      </c>
      <c r="AL60" s="43">
        <v>60000</v>
      </c>
      <c r="AM60" s="43">
        <f t="shared" si="12"/>
        <v>1600000</v>
      </c>
      <c r="AN60" s="43">
        <f t="shared" si="5"/>
        <v>0</v>
      </c>
      <c r="AO60" s="43">
        <f t="shared" si="11"/>
        <v>0</v>
      </c>
      <c r="AP60" s="43">
        <f t="shared" si="6"/>
        <v>11894400</v>
      </c>
      <c r="AR60" s="43">
        <f t="shared" si="8"/>
        <v>600000</v>
      </c>
      <c r="AS60" s="43">
        <f t="shared" si="9"/>
        <v>14094400</v>
      </c>
      <c r="AT60" s="35" t="s">
        <v>172</v>
      </c>
      <c r="AU60" s="35" t="s">
        <v>173</v>
      </c>
      <c r="AV60" s="35" t="s">
        <v>325</v>
      </c>
      <c r="AW60" s="35" t="s">
        <v>277</v>
      </c>
    </row>
    <row r="61" spans="1:49" ht="25.05" customHeight="1" x14ac:dyDescent="0.3">
      <c r="A61" s="35">
        <v>14516</v>
      </c>
      <c r="B61" s="35" t="s">
        <v>190</v>
      </c>
      <c r="C61" s="35" t="s">
        <v>191</v>
      </c>
      <c r="D61" s="36">
        <v>1</v>
      </c>
      <c r="E61" s="36">
        <v>2025</v>
      </c>
      <c r="F61" s="36">
        <v>2025</v>
      </c>
      <c r="G61" s="35" t="s">
        <v>127</v>
      </c>
      <c r="H61" s="35" t="s">
        <v>190</v>
      </c>
      <c r="I61" s="35" t="s">
        <v>192</v>
      </c>
      <c r="J61" s="37" t="s">
        <v>296</v>
      </c>
      <c r="K61" s="35" t="s">
        <v>297</v>
      </c>
      <c r="L61" s="35" t="s">
        <v>65</v>
      </c>
      <c r="M61" s="35" t="s">
        <v>65</v>
      </c>
      <c r="N61" s="35">
        <v>10</v>
      </c>
      <c r="O61" s="35" t="s">
        <v>111</v>
      </c>
      <c r="P61" s="35" t="s">
        <v>221</v>
      </c>
      <c r="Q61" s="35" t="s">
        <v>152</v>
      </c>
      <c r="R61" s="35" t="s">
        <v>61</v>
      </c>
      <c r="S61" s="35" t="s">
        <v>107</v>
      </c>
      <c r="T61" s="35" t="s">
        <v>63</v>
      </c>
      <c r="U61" s="36">
        <v>15</v>
      </c>
      <c r="V61" s="36">
        <v>160</v>
      </c>
      <c r="W61" s="36" t="s">
        <v>65</v>
      </c>
      <c r="X61" s="39">
        <f t="shared" si="15"/>
        <v>160</v>
      </c>
      <c r="Y61" s="36">
        <v>5</v>
      </c>
      <c r="Z61" s="36" t="s">
        <v>64</v>
      </c>
      <c r="AA61" s="36" t="s">
        <v>67</v>
      </c>
      <c r="AB61" s="45" t="s">
        <v>67</v>
      </c>
      <c r="AC61" s="46" t="s">
        <v>65</v>
      </c>
      <c r="AD61" s="41" t="s">
        <v>326</v>
      </c>
      <c r="AE61" s="39" t="s">
        <v>64</v>
      </c>
      <c r="AF61" s="41" t="s">
        <v>314</v>
      </c>
      <c r="AG61" s="35" t="s">
        <v>68</v>
      </c>
      <c r="AH61" s="39">
        <f t="shared" si="1"/>
        <v>32</v>
      </c>
      <c r="AI61" s="39">
        <v>3</v>
      </c>
      <c r="AJ61" s="43">
        <f t="shared" si="2"/>
        <v>7434</v>
      </c>
      <c r="AK61" s="39">
        <f t="shared" si="3"/>
        <v>32</v>
      </c>
      <c r="AL61" s="43">
        <v>60000</v>
      </c>
      <c r="AM61" s="43">
        <f t="shared" si="12"/>
        <v>1920000</v>
      </c>
      <c r="AN61" s="43">
        <f t="shared" si="5"/>
        <v>0</v>
      </c>
      <c r="AO61" s="43">
        <f t="shared" si="11"/>
        <v>0</v>
      </c>
      <c r="AP61" s="43">
        <f t="shared" si="6"/>
        <v>17841600</v>
      </c>
      <c r="AR61" s="43">
        <f t="shared" si="8"/>
        <v>900000</v>
      </c>
      <c r="AS61" s="43">
        <f t="shared" si="9"/>
        <v>20661600</v>
      </c>
      <c r="AT61" s="35" t="s">
        <v>195</v>
      </c>
      <c r="AU61" s="35" t="s">
        <v>196</v>
      </c>
      <c r="AV61" s="35" t="s">
        <v>224</v>
      </c>
      <c r="AW61" s="35" t="s">
        <v>225</v>
      </c>
    </row>
    <row r="62" spans="1:49" ht="25.05" customHeight="1" x14ac:dyDescent="0.3">
      <c r="A62" s="35">
        <v>14520</v>
      </c>
      <c r="B62" s="35" t="s">
        <v>190</v>
      </c>
      <c r="C62" s="35" t="s">
        <v>191</v>
      </c>
      <c r="D62" s="36">
        <v>1</v>
      </c>
      <c r="E62" s="36">
        <v>2025</v>
      </c>
      <c r="F62" s="36">
        <v>2025</v>
      </c>
      <c r="G62" s="35" t="s">
        <v>127</v>
      </c>
      <c r="H62" s="35" t="s">
        <v>190</v>
      </c>
      <c r="I62" s="35" t="s">
        <v>192</v>
      </c>
      <c r="J62" s="37" t="s">
        <v>296</v>
      </c>
      <c r="K62" s="35" t="s">
        <v>297</v>
      </c>
      <c r="L62" s="35" t="s">
        <v>65</v>
      </c>
      <c r="M62" s="35" t="s">
        <v>65</v>
      </c>
      <c r="N62" s="35">
        <v>8</v>
      </c>
      <c r="O62" s="35" t="s">
        <v>58</v>
      </c>
      <c r="P62" s="35" t="s">
        <v>114</v>
      </c>
      <c r="Q62" s="35" t="s">
        <v>152</v>
      </c>
      <c r="R62" s="35" t="s">
        <v>61</v>
      </c>
      <c r="S62" s="35" t="s">
        <v>107</v>
      </c>
      <c r="T62" s="35" t="s">
        <v>63</v>
      </c>
      <c r="U62" s="36">
        <v>15</v>
      </c>
      <c r="V62" s="36">
        <v>160</v>
      </c>
      <c r="W62" s="36" t="s">
        <v>65</v>
      </c>
      <c r="X62" s="39">
        <f t="shared" si="15"/>
        <v>160</v>
      </c>
      <c r="Y62" s="36">
        <v>5</v>
      </c>
      <c r="Z62" s="36" t="s">
        <v>64</v>
      </c>
      <c r="AA62" s="36" t="s">
        <v>67</v>
      </c>
      <c r="AB62" s="45" t="s">
        <v>67</v>
      </c>
      <c r="AC62" s="46" t="s">
        <v>65</v>
      </c>
      <c r="AD62" s="41" t="s">
        <v>327</v>
      </c>
      <c r="AE62" s="39" t="s">
        <v>64</v>
      </c>
      <c r="AF62" s="41" t="s">
        <v>314</v>
      </c>
      <c r="AG62" s="35" t="s">
        <v>68</v>
      </c>
      <c r="AH62" s="39">
        <f t="shared" si="1"/>
        <v>32</v>
      </c>
      <c r="AI62" s="39">
        <v>3</v>
      </c>
      <c r="AJ62" s="43">
        <f t="shared" si="2"/>
        <v>7434</v>
      </c>
      <c r="AK62" s="39">
        <f t="shared" si="3"/>
        <v>32</v>
      </c>
      <c r="AL62" s="43">
        <v>60000</v>
      </c>
      <c r="AM62" s="43">
        <f t="shared" si="12"/>
        <v>1920000</v>
      </c>
      <c r="AN62" s="43">
        <f t="shared" si="5"/>
        <v>0</v>
      </c>
      <c r="AO62" s="43">
        <f t="shared" si="11"/>
        <v>0</v>
      </c>
      <c r="AP62" s="43">
        <f t="shared" si="6"/>
        <v>17841600</v>
      </c>
      <c r="AR62" s="43">
        <f t="shared" si="8"/>
        <v>900000</v>
      </c>
      <c r="AS62" s="43">
        <f t="shared" si="9"/>
        <v>20661600</v>
      </c>
      <c r="AT62" s="35" t="s">
        <v>195</v>
      </c>
      <c r="AU62" s="35" t="s">
        <v>196</v>
      </c>
      <c r="AV62" s="35" t="s">
        <v>280</v>
      </c>
      <c r="AW62" s="35" t="s">
        <v>281</v>
      </c>
    </row>
    <row r="63" spans="1:49" ht="25.05" customHeight="1" x14ac:dyDescent="0.3">
      <c r="A63" s="35">
        <v>14586</v>
      </c>
      <c r="B63" s="35" t="s">
        <v>125</v>
      </c>
      <c r="C63" s="35" t="s">
        <v>126</v>
      </c>
      <c r="D63" s="36">
        <v>1</v>
      </c>
      <c r="E63" s="36">
        <v>2025</v>
      </c>
      <c r="F63" s="36">
        <v>2025</v>
      </c>
      <c r="G63" s="35" t="s">
        <v>127</v>
      </c>
      <c r="H63" s="35" t="s">
        <v>125</v>
      </c>
      <c r="I63" s="35" t="s">
        <v>128</v>
      </c>
      <c r="J63" s="37" t="s">
        <v>296</v>
      </c>
      <c r="K63" s="35" t="s">
        <v>297</v>
      </c>
      <c r="L63" s="35" t="s">
        <v>65</v>
      </c>
      <c r="M63" s="35" t="s">
        <v>65</v>
      </c>
      <c r="N63" s="35">
        <v>5</v>
      </c>
      <c r="O63" s="35" t="s">
        <v>236</v>
      </c>
      <c r="P63" s="35" t="s">
        <v>328</v>
      </c>
      <c r="Q63" s="35" t="s">
        <v>152</v>
      </c>
      <c r="R63" s="35" t="s">
        <v>61</v>
      </c>
      <c r="S63" s="35" t="s">
        <v>107</v>
      </c>
      <c r="T63" s="35" t="s">
        <v>108</v>
      </c>
      <c r="U63" s="36">
        <v>15</v>
      </c>
      <c r="V63" s="36">
        <v>160</v>
      </c>
      <c r="W63" s="36" t="s">
        <v>65</v>
      </c>
      <c r="X63" s="39">
        <f t="shared" si="15"/>
        <v>160</v>
      </c>
      <c r="Y63" s="36">
        <v>4</v>
      </c>
      <c r="Z63" s="36" t="s">
        <v>64</v>
      </c>
      <c r="AA63" s="36" t="s">
        <v>67</v>
      </c>
      <c r="AB63" s="45" t="s">
        <v>67</v>
      </c>
      <c r="AC63" s="46" t="s">
        <v>65</v>
      </c>
      <c r="AD63" s="41" t="s">
        <v>329</v>
      </c>
      <c r="AE63" s="39" t="s">
        <v>64</v>
      </c>
      <c r="AF63" s="41" t="s">
        <v>314</v>
      </c>
      <c r="AG63" s="35" t="s">
        <v>68</v>
      </c>
      <c r="AH63" s="39">
        <f t="shared" si="1"/>
        <v>40</v>
      </c>
      <c r="AI63" s="39">
        <v>3</v>
      </c>
      <c r="AJ63" s="43">
        <f t="shared" si="2"/>
        <v>7434</v>
      </c>
      <c r="AK63" s="39">
        <f t="shared" si="3"/>
        <v>40</v>
      </c>
      <c r="AL63" s="43">
        <v>60000</v>
      </c>
      <c r="AM63" s="43">
        <f t="shared" si="12"/>
        <v>2400000</v>
      </c>
      <c r="AN63" s="43">
        <f t="shared" si="5"/>
        <v>0</v>
      </c>
      <c r="AO63" s="43">
        <f t="shared" si="11"/>
        <v>0</v>
      </c>
      <c r="AP63" s="43">
        <f t="shared" si="6"/>
        <v>17841600</v>
      </c>
      <c r="AR63" s="43">
        <f t="shared" si="8"/>
        <v>900000</v>
      </c>
      <c r="AS63" s="43">
        <f t="shared" si="9"/>
        <v>21141600</v>
      </c>
      <c r="AT63" s="35" t="s">
        <v>211</v>
      </c>
      <c r="AU63" s="35" t="s">
        <v>330</v>
      </c>
      <c r="AV63" s="35" t="s">
        <v>331</v>
      </c>
      <c r="AW63" s="35" t="s">
        <v>332</v>
      </c>
    </row>
    <row r="64" spans="1:49" ht="25.05" customHeight="1" x14ac:dyDescent="0.3">
      <c r="A64" s="35">
        <v>14231</v>
      </c>
      <c r="B64" s="35" t="s">
        <v>138</v>
      </c>
      <c r="C64" s="35" t="s">
        <v>139</v>
      </c>
      <c r="D64" s="36">
        <v>1</v>
      </c>
      <c r="E64" s="36">
        <v>2025</v>
      </c>
      <c r="F64" s="36">
        <v>2025</v>
      </c>
      <c r="G64" s="35" t="s">
        <v>127</v>
      </c>
      <c r="H64" s="35" t="s">
        <v>138</v>
      </c>
      <c r="I64" s="35" t="s">
        <v>140</v>
      </c>
      <c r="J64" s="37" t="s">
        <v>296</v>
      </c>
      <c r="K64" s="35" t="s">
        <v>297</v>
      </c>
      <c r="L64" s="35" t="s">
        <v>284</v>
      </c>
      <c r="M64" s="35" t="s">
        <v>285</v>
      </c>
      <c r="N64" s="35">
        <v>5</v>
      </c>
      <c r="O64" s="35" t="s">
        <v>236</v>
      </c>
      <c r="P64" s="35" t="s">
        <v>333</v>
      </c>
      <c r="Q64" s="35" t="s">
        <v>152</v>
      </c>
      <c r="R64" s="35" t="s">
        <v>61</v>
      </c>
      <c r="S64" s="35" t="s">
        <v>107</v>
      </c>
      <c r="T64" s="35" t="s">
        <v>63</v>
      </c>
      <c r="U64" s="36">
        <v>10</v>
      </c>
      <c r="V64" s="36">
        <v>160</v>
      </c>
      <c r="W64" s="36">
        <v>12</v>
      </c>
      <c r="X64" s="39">
        <f t="shared" si="15"/>
        <v>172</v>
      </c>
      <c r="Y64" s="36">
        <v>5</v>
      </c>
      <c r="Z64" s="36" t="s">
        <v>64</v>
      </c>
      <c r="AA64" s="36" t="s">
        <v>67</v>
      </c>
      <c r="AB64" s="45" t="s">
        <v>67</v>
      </c>
      <c r="AC64" s="46" t="s">
        <v>65</v>
      </c>
      <c r="AD64" s="41" t="s">
        <v>334</v>
      </c>
      <c r="AE64" s="39" t="s">
        <v>64</v>
      </c>
      <c r="AF64" s="41" t="s">
        <v>314</v>
      </c>
      <c r="AG64" s="35" t="s">
        <v>68</v>
      </c>
      <c r="AH64" s="39">
        <f t="shared" si="1"/>
        <v>35</v>
      </c>
      <c r="AI64" s="39">
        <v>3</v>
      </c>
      <c r="AJ64" s="43">
        <f t="shared" si="2"/>
        <v>7434</v>
      </c>
      <c r="AK64" s="39">
        <f t="shared" si="3"/>
        <v>34.4</v>
      </c>
      <c r="AL64" s="43">
        <v>60000</v>
      </c>
      <c r="AM64" s="43">
        <f t="shared" si="12"/>
        <v>1400000</v>
      </c>
      <c r="AN64" s="43">
        <f t="shared" si="5"/>
        <v>0</v>
      </c>
      <c r="AO64" s="43">
        <f t="shared" si="11"/>
        <v>0</v>
      </c>
      <c r="AP64" s="43">
        <f t="shared" si="6"/>
        <v>12786480</v>
      </c>
      <c r="AR64" s="43">
        <f t="shared" si="8"/>
        <v>600000</v>
      </c>
      <c r="AS64" s="43">
        <f t="shared" si="9"/>
        <v>14786480</v>
      </c>
      <c r="AT64" s="35" t="s">
        <v>335</v>
      </c>
      <c r="AU64" s="35" t="s">
        <v>336</v>
      </c>
      <c r="AV64" s="35" t="s">
        <v>337</v>
      </c>
      <c r="AW64" s="35" t="s">
        <v>338</v>
      </c>
    </row>
    <row r="65" spans="1:49" ht="25.05" customHeight="1" x14ac:dyDescent="0.3">
      <c r="A65" s="35">
        <v>14232</v>
      </c>
      <c r="B65" s="35" t="s">
        <v>138</v>
      </c>
      <c r="C65" s="35" t="s">
        <v>139</v>
      </c>
      <c r="D65" s="36">
        <v>1</v>
      </c>
      <c r="E65" s="36">
        <v>2025</v>
      </c>
      <c r="F65" s="36">
        <v>2025</v>
      </c>
      <c r="G65" s="35" t="s">
        <v>127</v>
      </c>
      <c r="H65" s="35" t="s">
        <v>138</v>
      </c>
      <c r="I65" s="35" t="s">
        <v>140</v>
      </c>
      <c r="J65" s="37" t="s">
        <v>296</v>
      </c>
      <c r="K65" s="35" t="s">
        <v>297</v>
      </c>
      <c r="L65" s="35" t="s">
        <v>284</v>
      </c>
      <c r="M65" s="35" t="s">
        <v>285</v>
      </c>
      <c r="N65" s="35">
        <v>5</v>
      </c>
      <c r="O65" s="35" t="s">
        <v>236</v>
      </c>
      <c r="P65" s="35" t="s">
        <v>333</v>
      </c>
      <c r="Q65" s="35" t="s">
        <v>152</v>
      </c>
      <c r="R65" s="35" t="s">
        <v>61</v>
      </c>
      <c r="S65" s="35" t="s">
        <v>107</v>
      </c>
      <c r="T65" s="35" t="s">
        <v>63</v>
      </c>
      <c r="U65" s="36">
        <v>10</v>
      </c>
      <c r="V65" s="36">
        <v>160</v>
      </c>
      <c r="W65" s="36">
        <v>12</v>
      </c>
      <c r="X65" s="39">
        <f t="shared" si="15"/>
        <v>172</v>
      </c>
      <c r="Y65" s="36">
        <v>5</v>
      </c>
      <c r="Z65" s="36" t="s">
        <v>64</v>
      </c>
      <c r="AA65" s="36" t="s">
        <v>67</v>
      </c>
      <c r="AB65" s="45" t="s">
        <v>67</v>
      </c>
      <c r="AC65" s="46" t="s">
        <v>65</v>
      </c>
      <c r="AD65" s="41" t="s">
        <v>339</v>
      </c>
      <c r="AE65" s="39" t="s">
        <v>64</v>
      </c>
      <c r="AF65" s="41" t="s">
        <v>314</v>
      </c>
      <c r="AG65" s="35" t="s">
        <v>68</v>
      </c>
      <c r="AH65" s="39">
        <f t="shared" si="1"/>
        <v>35</v>
      </c>
      <c r="AI65" s="39">
        <v>3</v>
      </c>
      <c r="AJ65" s="43">
        <f t="shared" si="2"/>
        <v>7434</v>
      </c>
      <c r="AK65" s="39">
        <f t="shared" si="3"/>
        <v>34.4</v>
      </c>
      <c r="AL65" s="43">
        <v>60000</v>
      </c>
      <c r="AM65" s="43">
        <f t="shared" si="12"/>
        <v>1400000</v>
      </c>
      <c r="AN65" s="43">
        <f t="shared" si="5"/>
        <v>0</v>
      </c>
      <c r="AO65" s="43">
        <f t="shared" si="11"/>
        <v>0</v>
      </c>
      <c r="AP65" s="43">
        <f t="shared" si="6"/>
        <v>12786480</v>
      </c>
      <c r="AR65" s="43">
        <f t="shared" si="8"/>
        <v>600000</v>
      </c>
      <c r="AS65" s="43">
        <f t="shared" si="9"/>
        <v>14786480</v>
      </c>
      <c r="AT65" s="35" t="s">
        <v>335</v>
      </c>
      <c r="AU65" s="35" t="s">
        <v>336</v>
      </c>
      <c r="AV65" s="35" t="s">
        <v>337</v>
      </c>
      <c r="AW65" s="35" t="s">
        <v>340</v>
      </c>
    </row>
    <row r="66" spans="1:49" ht="25.05" customHeight="1" x14ac:dyDescent="0.3">
      <c r="A66" s="35">
        <v>14233</v>
      </c>
      <c r="B66" s="35" t="s">
        <v>138</v>
      </c>
      <c r="C66" s="35" t="s">
        <v>139</v>
      </c>
      <c r="D66" s="36">
        <v>1</v>
      </c>
      <c r="E66" s="36">
        <v>2025</v>
      </c>
      <c r="F66" s="36">
        <v>2025</v>
      </c>
      <c r="G66" s="35" t="s">
        <v>127</v>
      </c>
      <c r="H66" s="35" t="s">
        <v>138</v>
      </c>
      <c r="I66" s="35" t="s">
        <v>140</v>
      </c>
      <c r="J66" s="37" t="s">
        <v>296</v>
      </c>
      <c r="K66" s="35" t="s">
        <v>297</v>
      </c>
      <c r="L66" s="35" t="s">
        <v>284</v>
      </c>
      <c r="M66" s="35" t="s">
        <v>285</v>
      </c>
      <c r="N66" s="35">
        <v>13</v>
      </c>
      <c r="O66" s="35" t="s">
        <v>104</v>
      </c>
      <c r="P66" s="35" t="s">
        <v>209</v>
      </c>
      <c r="Q66" s="35" t="s">
        <v>152</v>
      </c>
      <c r="R66" s="35" t="s">
        <v>61</v>
      </c>
      <c r="S66" s="35" t="s">
        <v>107</v>
      </c>
      <c r="T66" s="35" t="s">
        <v>63</v>
      </c>
      <c r="U66" s="36">
        <v>10</v>
      </c>
      <c r="V66" s="36">
        <v>160</v>
      </c>
      <c r="W66" s="36">
        <v>12</v>
      </c>
      <c r="X66" s="39">
        <f t="shared" si="15"/>
        <v>172</v>
      </c>
      <c r="Y66" s="36">
        <v>5</v>
      </c>
      <c r="Z66" s="36" t="s">
        <v>64</v>
      </c>
      <c r="AA66" s="36" t="s">
        <v>67</v>
      </c>
      <c r="AB66" s="45" t="s">
        <v>67</v>
      </c>
      <c r="AC66" s="46" t="s">
        <v>65</v>
      </c>
      <c r="AD66" s="41" t="s">
        <v>339</v>
      </c>
      <c r="AE66" s="39" t="s">
        <v>64</v>
      </c>
      <c r="AF66" s="41" t="s">
        <v>314</v>
      </c>
      <c r="AG66" s="35" t="s">
        <v>68</v>
      </c>
      <c r="AH66" s="39">
        <f t="shared" ref="AH66:AH129" si="16">ROUNDUP(AK66,0)</f>
        <v>35</v>
      </c>
      <c r="AI66" s="39">
        <v>3</v>
      </c>
      <c r="AJ66" s="43">
        <f t="shared" ref="AJ66:AJ129" si="17">IF(AI66=1,5074,IF(AI66=2,6372,IF(AI66=3,7434,"ERROR")))</f>
        <v>7434</v>
      </c>
      <c r="AK66" s="39">
        <f t="shared" ref="AK66:AK129" si="18">+(X66/Y66)</f>
        <v>34.4</v>
      </c>
      <c r="AL66" s="43">
        <v>60000</v>
      </c>
      <c r="AM66" s="43">
        <f t="shared" si="12"/>
        <v>1400000</v>
      </c>
      <c r="AN66" s="43">
        <f t="shared" ref="AN66:AN129" si="19">IF(AA66="SI",5000*AH66*U66,0)</f>
        <v>0</v>
      </c>
      <c r="AO66" s="43">
        <f t="shared" ref="AO66:AO129" si="20">IF(AB66="SI",270000*U66,0)</f>
        <v>0</v>
      </c>
      <c r="AP66" s="43">
        <f t="shared" ref="AP66:AP129" si="21">+(AJ66*X66*U66)</f>
        <v>12786480</v>
      </c>
      <c r="AR66" s="43">
        <f t="shared" ref="AR66:AR129" si="22">+(AL66*U66)</f>
        <v>600000</v>
      </c>
      <c r="AS66" s="43">
        <f t="shared" ref="AS66:AS129" si="23">+(AM66+AN66+AO66+AP66+AR66)</f>
        <v>14786480</v>
      </c>
      <c r="AT66" s="35" t="s">
        <v>335</v>
      </c>
      <c r="AU66" s="35" t="s">
        <v>336</v>
      </c>
      <c r="AV66" s="35" t="s">
        <v>337</v>
      </c>
      <c r="AW66" s="35" t="s">
        <v>338</v>
      </c>
    </row>
    <row r="67" spans="1:49" ht="25.05" customHeight="1" x14ac:dyDescent="0.3">
      <c r="A67" s="35">
        <v>14234</v>
      </c>
      <c r="B67" s="35" t="s">
        <v>138</v>
      </c>
      <c r="C67" s="35" t="s">
        <v>139</v>
      </c>
      <c r="D67" s="36">
        <v>1</v>
      </c>
      <c r="E67" s="36">
        <v>2025</v>
      </c>
      <c r="F67" s="36">
        <v>2025</v>
      </c>
      <c r="G67" s="35" t="s">
        <v>127</v>
      </c>
      <c r="H67" s="35" t="s">
        <v>138</v>
      </c>
      <c r="I67" s="35" t="s">
        <v>140</v>
      </c>
      <c r="J67" s="37" t="s">
        <v>296</v>
      </c>
      <c r="K67" s="35" t="s">
        <v>297</v>
      </c>
      <c r="L67" s="35" t="s">
        <v>284</v>
      </c>
      <c r="M67" s="35" t="s">
        <v>285</v>
      </c>
      <c r="N67" s="35">
        <v>13</v>
      </c>
      <c r="O67" s="35" t="s">
        <v>104</v>
      </c>
      <c r="P67" s="35" t="s">
        <v>341</v>
      </c>
      <c r="Q67" s="35" t="s">
        <v>152</v>
      </c>
      <c r="R67" s="35" t="s">
        <v>61</v>
      </c>
      <c r="S67" s="35" t="s">
        <v>107</v>
      </c>
      <c r="T67" s="35" t="s">
        <v>63</v>
      </c>
      <c r="U67" s="36">
        <v>10</v>
      </c>
      <c r="V67" s="36">
        <v>160</v>
      </c>
      <c r="W67" s="36">
        <v>12</v>
      </c>
      <c r="X67" s="39">
        <f t="shared" si="15"/>
        <v>172</v>
      </c>
      <c r="Y67" s="36">
        <v>5</v>
      </c>
      <c r="Z67" s="36" t="s">
        <v>64</v>
      </c>
      <c r="AA67" s="36" t="s">
        <v>67</v>
      </c>
      <c r="AB67" s="45" t="s">
        <v>67</v>
      </c>
      <c r="AC67" s="46" t="s">
        <v>65</v>
      </c>
      <c r="AD67" s="41" t="s">
        <v>342</v>
      </c>
      <c r="AE67" s="39" t="s">
        <v>64</v>
      </c>
      <c r="AF67" s="41" t="s">
        <v>314</v>
      </c>
      <c r="AG67" s="35" t="s">
        <v>68</v>
      </c>
      <c r="AH67" s="39">
        <f t="shared" si="16"/>
        <v>35</v>
      </c>
      <c r="AI67" s="39">
        <v>3</v>
      </c>
      <c r="AJ67" s="43">
        <f t="shared" si="17"/>
        <v>7434</v>
      </c>
      <c r="AK67" s="39">
        <f t="shared" si="18"/>
        <v>34.4</v>
      </c>
      <c r="AL67" s="43">
        <v>60000</v>
      </c>
      <c r="AM67" s="43">
        <f t="shared" si="12"/>
        <v>1400000</v>
      </c>
      <c r="AN67" s="43">
        <f t="shared" si="19"/>
        <v>0</v>
      </c>
      <c r="AO67" s="43">
        <f t="shared" si="20"/>
        <v>0</v>
      </c>
      <c r="AP67" s="43">
        <f t="shared" si="21"/>
        <v>12786480</v>
      </c>
      <c r="AR67" s="43">
        <f t="shared" si="22"/>
        <v>600000</v>
      </c>
      <c r="AS67" s="43">
        <f t="shared" si="23"/>
        <v>14786480</v>
      </c>
      <c r="AT67" s="35" t="s">
        <v>335</v>
      </c>
      <c r="AU67" s="35" t="s">
        <v>336</v>
      </c>
      <c r="AV67" s="35" t="s">
        <v>337</v>
      </c>
      <c r="AW67" s="35" t="s">
        <v>338</v>
      </c>
    </row>
    <row r="68" spans="1:49" ht="25.05" customHeight="1" x14ac:dyDescent="0.3">
      <c r="A68" s="49">
        <v>14875</v>
      </c>
      <c r="B68" s="35" t="s">
        <v>49</v>
      </c>
      <c r="C68" s="35" t="s">
        <v>50</v>
      </c>
      <c r="D68" s="50">
        <v>4</v>
      </c>
      <c r="E68" s="36">
        <v>2025</v>
      </c>
      <c r="F68" s="49">
        <v>2005</v>
      </c>
      <c r="G68" s="49" t="s">
        <v>51</v>
      </c>
      <c r="H68" s="49" t="s">
        <v>52</v>
      </c>
      <c r="I68" s="49" t="s">
        <v>53</v>
      </c>
      <c r="J68" s="49" t="s">
        <v>296</v>
      </c>
      <c r="K68" s="49" t="s">
        <v>297</v>
      </c>
      <c r="L68" s="49" t="s">
        <v>65</v>
      </c>
      <c r="M68" s="49" t="s">
        <v>65</v>
      </c>
      <c r="N68" s="49">
        <v>16</v>
      </c>
      <c r="O68" s="49" t="s">
        <v>343</v>
      </c>
      <c r="P68" s="49" t="s">
        <v>344</v>
      </c>
      <c r="Q68" s="49" t="s">
        <v>120</v>
      </c>
      <c r="R68" s="49" t="s">
        <v>61</v>
      </c>
      <c r="S68" s="49" t="s">
        <v>107</v>
      </c>
      <c r="T68" s="49" t="s">
        <v>63</v>
      </c>
      <c r="U68" s="50">
        <v>15</v>
      </c>
      <c r="V68" s="50">
        <v>160</v>
      </c>
      <c r="W68" s="50" t="s">
        <v>65</v>
      </c>
      <c r="X68" s="50">
        <f>SUM(V68:W68)</f>
        <v>160</v>
      </c>
      <c r="Y68" s="50">
        <v>4</v>
      </c>
      <c r="Z68" s="50" t="s">
        <v>64</v>
      </c>
      <c r="AA68" s="50" t="s">
        <v>64</v>
      </c>
      <c r="AB68" s="49" t="s">
        <v>65</v>
      </c>
      <c r="AC68" s="49"/>
      <c r="AD68" s="49" t="s">
        <v>345</v>
      </c>
      <c r="AE68" s="50" t="s">
        <v>64</v>
      </c>
      <c r="AF68" s="49" t="s">
        <v>314</v>
      </c>
      <c r="AG68" s="49" t="s">
        <v>68</v>
      </c>
      <c r="AH68" s="50">
        <f t="shared" si="16"/>
        <v>40</v>
      </c>
      <c r="AI68" s="50">
        <v>3</v>
      </c>
      <c r="AJ68" s="43">
        <f t="shared" si="17"/>
        <v>7434</v>
      </c>
      <c r="AK68" s="50">
        <f t="shared" si="18"/>
        <v>40</v>
      </c>
      <c r="AL68" s="43">
        <v>60000</v>
      </c>
      <c r="AM68" s="43">
        <f t="shared" si="12"/>
        <v>2400000</v>
      </c>
      <c r="AN68" s="43">
        <f t="shared" si="19"/>
        <v>3000000</v>
      </c>
      <c r="AO68" s="60">
        <f t="shared" si="20"/>
        <v>0</v>
      </c>
      <c r="AP68" s="43">
        <f t="shared" si="21"/>
        <v>17841600</v>
      </c>
      <c r="AR68" s="43">
        <f t="shared" si="22"/>
        <v>900000</v>
      </c>
      <c r="AS68" s="43">
        <f t="shared" si="23"/>
        <v>24141600</v>
      </c>
    </row>
    <row r="69" spans="1:49" ht="25.05" customHeight="1" x14ac:dyDescent="0.3">
      <c r="A69" s="35">
        <v>14437</v>
      </c>
      <c r="B69" s="35" t="s">
        <v>125</v>
      </c>
      <c r="C69" s="35" t="s">
        <v>126</v>
      </c>
      <c r="D69" s="36">
        <v>1</v>
      </c>
      <c r="E69" s="36">
        <v>2025</v>
      </c>
      <c r="F69" s="36">
        <v>2025</v>
      </c>
      <c r="G69" s="35" t="s">
        <v>127</v>
      </c>
      <c r="H69" s="35" t="s">
        <v>125</v>
      </c>
      <c r="I69" s="35" t="s">
        <v>128</v>
      </c>
      <c r="J69" s="37" t="s">
        <v>346</v>
      </c>
      <c r="K69" s="35" t="s">
        <v>347</v>
      </c>
      <c r="L69" s="35" t="s">
        <v>65</v>
      </c>
      <c r="M69" s="35" t="s">
        <v>65</v>
      </c>
      <c r="N69" s="35">
        <v>5</v>
      </c>
      <c r="O69" s="35" t="s">
        <v>236</v>
      </c>
      <c r="P69" s="35" t="s">
        <v>348</v>
      </c>
      <c r="Q69" s="35" t="s">
        <v>152</v>
      </c>
      <c r="R69" s="35" t="s">
        <v>61</v>
      </c>
      <c r="S69" s="35" t="s">
        <v>107</v>
      </c>
      <c r="T69" s="35" t="s">
        <v>63</v>
      </c>
      <c r="U69" s="36">
        <v>10</v>
      </c>
      <c r="V69" s="36">
        <v>150</v>
      </c>
      <c r="W69" s="36" t="s">
        <v>65</v>
      </c>
      <c r="X69" s="39">
        <f>(SUM(V69:W69))*1</f>
        <v>150</v>
      </c>
      <c r="Y69" s="36">
        <v>4</v>
      </c>
      <c r="Z69" s="36" t="s">
        <v>64</v>
      </c>
      <c r="AA69" s="36" t="s">
        <v>67</v>
      </c>
      <c r="AB69" s="45" t="s">
        <v>67</v>
      </c>
      <c r="AC69" s="46" t="s">
        <v>65</v>
      </c>
      <c r="AD69" s="41" t="s">
        <v>349</v>
      </c>
      <c r="AE69" s="39" t="s">
        <v>64</v>
      </c>
      <c r="AF69" s="41" t="s">
        <v>350</v>
      </c>
      <c r="AG69" s="35" t="s">
        <v>68</v>
      </c>
      <c r="AH69" s="39">
        <f t="shared" si="16"/>
        <v>38</v>
      </c>
      <c r="AI69" s="39">
        <v>3</v>
      </c>
      <c r="AJ69" s="43">
        <f t="shared" si="17"/>
        <v>7434</v>
      </c>
      <c r="AK69" s="39">
        <f t="shared" si="18"/>
        <v>37.5</v>
      </c>
      <c r="AL69" s="43">
        <v>380000</v>
      </c>
      <c r="AM69" s="43">
        <f t="shared" si="12"/>
        <v>1520000</v>
      </c>
      <c r="AN69" s="43">
        <f t="shared" si="19"/>
        <v>0</v>
      </c>
      <c r="AO69" s="43">
        <f t="shared" si="20"/>
        <v>0</v>
      </c>
      <c r="AP69" s="43">
        <f t="shared" si="21"/>
        <v>11151000</v>
      </c>
      <c r="AR69" s="43">
        <f t="shared" si="22"/>
        <v>3800000</v>
      </c>
      <c r="AS69" s="43">
        <f t="shared" si="23"/>
        <v>16471000</v>
      </c>
      <c r="AT69" s="35" t="s">
        <v>172</v>
      </c>
      <c r="AU69" s="35" t="s">
        <v>173</v>
      </c>
      <c r="AV69" s="35" t="s">
        <v>351</v>
      </c>
      <c r="AW69" s="35" t="s">
        <v>352</v>
      </c>
    </row>
    <row r="70" spans="1:49" ht="25.05" customHeight="1" x14ac:dyDescent="0.3">
      <c r="A70" s="49">
        <v>14882</v>
      </c>
      <c r="B70" s="35" t="s">
        <v>49</v>
      </c>
      <c r="C70" s="35" t="s">
        <v>50</v>
      </c>
      <c r="D70" s="50">
        <v>4</v>
      </c>
      <c r="E70" s="36">
        <v>2025</v>
      </c>
      <c r="F70" s="49">
        <v>2005</v>
      </c>
      <c r="G70" s="49" t="s">
        <v>51</v>
      </c>
      <c r="H70" s="49" t="s">
        <v>52</v>
      </c>
      <c r="I70" s="49" t="s">
        <v>53</v>
      </c>
      <c r="J70" s="49" t="s">
        <v>229</v>
      </c>
      <c r="K70" s="49" t="s">
        <v>230</v>
      </c>
      <c r="L70" s="49" t="s">
        <v>65</v>
      </c>
      <c r="M70" s="49" t="s">
        <v>65</v>
      </c>
      <c r="N70" s="49">
        <v>16</v>
      </c>
      <c r="O70" s="49" t="s">
        <v>343</v>
      </c>
      <c r="P70" s="49" t="s">
        <v>353</v>
      </c>
      <c r="Q70" s="49" t="s">
        <v>120</v>
      </c>
      <c r="R70" s="49" t="s">
        <v>61</v>
      </c>
      <c r="S70" s="49" t="s">
        <v>107</v>
      </c>
      <c r="T70" s="49" t="s">
        <v>63</v>
      </c>
      <c r="U70" s="50">
        <v>15</v>
      </c>
      <c r="V70" s="50">
        <v>200</v>
      </c>
      <c r="W70" s="50" t="s">
        <v>65</v>
      </c>
      <c r="X70" s="50">
        <f>SUM(V70:W70)</f>
        <v>200</v>
      </c>
      <c r="Y70" s="50">
        <v>4</v>
      </c>
      <c r="Z70" s="50" t="s">
        <v>64</v>
      </c>
      <c r="AA70" s="50" t="s">
        <v>64</v>
      </c>
      <c r="AB70" s="49" t="s">
        <v>65</v>
      </c>
      <c r="AC70" s="49"/>
      <c r="AD70" s="49" t="s">
        <v>354</v>
      </c>
      <c r="AE70" s="50" t="s">
        <v>64</v>
      </c>
      <c r="AF70" s="49" t="s">
        <v>355</v>
      </c>
      <c r="AG70" s="49" t="s">
        <v>68</v>
      </c>
      <c r="AH70" s="50">
        <f t="shared" si="16"/>
        <v>50</v>
      </c>
      <c r="AI70" s="50">
        <v>3</v>
      </c>
      <c r="AJ70" s="43">
        <f t="shared" si="17"/>
        <v>7434</v>
      </c>
      <c r="AK70" s="50">
        <f t="shared" si="18"/>
        <v>50</v>
      </c>
      <c r="AL70" s="43">
        <v>380000</v>
      </c>
      <c r="AM70" s="43">
        <f t="shared" si="12"/>
        <v>3000000</v>
      </c>
      <c r="AN70" s="43">
        <f t="shared" si="19"/>
        <v>3750000</v>
      </c>
      <c r="AO70" s="60">
        <f t="shared" si="20"/>
        <v>0</v>
      </c>
      <c r="AP70" s="43">
        <f t="shared" si="21"/>
        <v>22302000</v>
      </c>
      <c r="AR70" s="43">
        <f t="shared" si="22"/>
        <v>5700000</v>
      </c>
      <c r="AS70" s="43">
        <f t="shared" si="23"/>
        <v>34752000</v>
      </c>
    </row>
    <row r="71" spans="1:49" ht="25.05" customHeight="1" x14ac:dyDescent="0.3">
      <c r="A71" s="49">
        <v>14659</v>
      </c>
      <c r="B71" s="35" t="s">
        <v>49</v>
      </c>
      <c r="C71" s="35" t="s">
        <v>50</v>
      </c>
      <c r="D71" s="50">
        <v>4</v>
      </c>
      <c r="E71" s="36">
        <v>2025</v>
      </c>
      <c r="F71" s="49">
        <v>2005</v>
      </c>
      <c r="G71" s="49" t="s">
        <v>51</v>
      </c>
      <c r="H71" s="49" t="s">
        <v>52</v>
      </c>
      <c r="I71" s="49" t="s">
        <v>53</v>
      </c>
      <c r="J71" s="49" t="s">
        <v>356</v>
      </c>
      <c r="K71" s="49" t="s">
        <v>357</v>
      </c>
      <c r="L71" s="49" t="s">
        <v>56</v>
      </c>
      <c r="M71" s="49" t="s">
        <v>57</v>
      </c>
      <c r="N71" s="49">
        <v>16</v>
      </c>
      <c r="O71" s="49" t="s">
        <v>343</v>
      </c>
      <c r="P71" s="49" t="s">
        <v>358</v>
      </c>
      <c r="Q71" s="49" t="s">
        <v>120</v>
      </c>
      <c r="R71" s="49" t="s">
        <v>61</v>
      </c>
      <c r="S71" s="49" t="s">
        <v>62</v>
      </c>
      <c r="T71" s="49" t="s">
        <v>63</v>
      </c>
      <c r="U71" s="50">
        <v>15</v>
      </c>
      <c r="V71" s="50">
        <v>190</v>
      </c>
      <c r="W71" s="50">
        <v>12</v>
      </c>
      <c r="X71" s="50">
        <f>SUM(V71:W71)</f>
        <v>202</v>
      </c>
      <c r="Y71" s="50">
        <v>4</v>
      </c>
      <c r="Z71" s="50" t="s">
        <v>64</v>
      </c>
      <c r="AA71" s="50" t="s">
        <v>64</v>
      </c>
      <c r="AB71" s="49" t="s">
        <v>64</v>
      </c>
      <c r="AC71" s="49"/>
      <c r="AD71" s="49" t="s">
        <v>359</v>
      </c>
      <c r="AE71" s="50" t="s">
        <v>64</v>
      </c>
      <c r="AF71" s="49" t="s">
        <v>360</v>
      </c>
      <c r="AG71" s="49" t="s">
        <v>68</v>
      </c>
      <c r="AH71" s="50">
        <f t="shared" si="16"/>
        <v>51</v>
      </c>
      <c r="AI71" s="50">
        <v>2</v>
      </c>
      <c r="AJ71" s="43">
        <f t="shared" si="17"/>
        <v>6372</v>
      </c>
      <c r="AK71" s="50">
        <f t="shared" si="18"/>
        <v>50.5</v>
      </c>
      <c r="AL71" s="43">
        <v>300000</v>
      </c>
      <c r="AM71" s="43">
        <f t="shared" si="12"/>
        <v>3060000</v>
      </c>
      <c r="AN71" s="43">
        <f t="shared" si="19"/>
        <v>3825000</v>
      </c>
      <c r="AO71" s="60">
        <f>IF(AB71="SI",275000*U71,0)</f>
        <v>4125000</v>
      </c>
      <c r="AP71" s="43">
        <f t="shared" si="21"/>
        <v>19307160</v>
      </c>
      <c r="AR71" s="43">
        <f t="shared" si="22"/>
        <v>4500000</v>
      </c>
      <c r="AS71" s="43">
        <f t="shared" si="23"/>
        <v>34817160</v>
      </c>
    </row>
    <row r="72" spans="1:49" ht="25.05" customHeight="1" x14ac:dyDescent="0.3">
      <c r="A72" s="44">
        <v>14572</v>
      </c>
      <c r="B72" s="44" t="s">
        <v>96</v>
      </c>
      <c r="C72" s="44" t="s">
        <v>97</v>
      </c>
      <c r="D72" s="39">
        <v>1</v>
      </c>
      <c r="E72" s="39">
        <v>2025</v>
      </c>
      <c r="F72" s="39">
        <v>2025</v>
      </c>
      <c r="G72" s="37" t="s">
        <v>98</v>
      </c>
      <c r="H72" s="44" t="s">
        <v>96</v>
      </c>
      <c r="I72" s="44" t="s">
        <v>99</v>
      </c>
      <c r="J72" s="37" t="s">
        <v>361</v>
      </c>
      <c r="K72" s="44" t="s">
        <v>362</v>
      </c>
      <c r="L72" s="44" t="s">
        <v>102</v>
      </c>
      <c r="M72" s="44" t="s">
        <v>103</v>
      </c>
      <c r="N72" s="39">
        <v>10</v>
      </c>
      <c r="O72" s="44" t="s">
        <v>111</v>
      </c>
      <c r="P72" s="44" t="s">
        <v>363</v>
      </c>
      <c r="Q72" s="44" t="s">
        <v>106</v>
      </c>
      <c r="R72" s="44" t="s">
        <v>61</v>
      </c>
      <c r="S72" s="44" t="s">
        <v>107</v>
      </c>
      <c r="T72" s="44" t="s">
        <v>108</v>
      </c>
      <c r="U72" s="45">
        <v>20</v>
      </c>
      <c r="V72" s="45">
        <v>160</v>
      </c>
      <c r="W72" s="45">
        <v>16</v>
      </c>
      <c r="X72" s="39">
        <f t="shared" ref="X72:X135" si="24">(SUM(V72:W72))*1</f>
        <v>176</v>
      </c>
      <c r="Y72" s="45">
        <v>5</v>
      </c>
      <c r="Z72" s="45" t="s">
        <v>64</v>
      </c>
      <c r="AA72" s="45" t="s">
        <v>64</v>
      </c>
      <c r="AB72" s="39" t="s">
        <v>67</v>
      </c>
      <c r="AC72" s="46" t="s">
        <v>65</v>
      </c>
      <c r="AD72" s="41" t="s">
        <v>364</v>
      </c>
      <c r="AE72" s="39" t="s">
        <v>67</v>
      </c>
      <c r="AG72" s="44" t="s">
        <v>68</v>
      </c>
      <c r="AH72" s="39">
        <f t="shared" si="16"/>
        <v>36</v>
      </c>
      <c r="AI72" s="39">
        <v>3</v>
      </c>
      <c r="AJ72" s="43">
        <f t="shared" si="17"/>
        <v>7434</v>
      </c>
      <c r="AK72" s="39">
        <f t="shared" si="18"/>
        <v>35.200000000000003</v>
      </c>
      <c r="AL72" s="43">
        <v>0</v>
      </c>
      <c r="AM72" s="43">
        <f t="shared" si="12"/>
        <v>2880000</v>
      </c>
      <c r="AN72" s="43">
        <f t="shared" si="19"/>
        <v>3600000</v>
      </c>
      <c r="AO72" s="43">
        <f t="shared" si="20"/>
        <v>0</v>
      </c>
      <c r="AP72" s="43">
        <f t="shared" si="21"/>
        <v>26167680</v>
      </c>
      <c r="AR72" s="43">
        <f t="shared" si="22"/>
        <v>0</v>
      </c>
      <c r="AS72" s="43">
        <f t="shared" si="23"/>
        <v>32647680</v>
      </c>
    </row>
    <row r="73" spans="1:49" ht="25.05" customHeight="1" x14ac:dyDescent="0.3">
      <c r="A73" s="44">
        <v>14574</v>
      </c>
      <c r="B73" s="44" t="s">
        <v>96</v>
      </c>
      <c r="C73" s="44" t="s">
        <v>97</v>
      </c>
      <c r="D73" s="39">
        <v>1</v>
      </c>
      <c r="E73" s="39">
        <v>2025</v>
      </c>
      <c r="F73" s="39">
        <v>2025</v>
      </c>
      <c r="G73" s="37" t="s">
        <v>98</v>
      </c>
      <c r="H73" s="44" t="s">
        <v>96</v>
      </c>
      <c r="I73" s="44" t="s">
        <v>99</v>
      </c>
      <c r="J73" s="37" t="s">
        <v>365</v>
      </c>
      <c r="K73" s="44" t="s">
        <v>366</v>
      </c>
      <c r="L73" s="44" t="s">
        <v>102</v>
      </c>
      <c r="M73" s="44" t="s">
        <v>103</v>
      </c>
      <c r="N73" s="39">
        <v>10</v>
      </c>
      <c r="O73" s="44" t="s">
        <v>111</v>
      </c>
      <c r="P73" s="44" t="s">
        <v>221</v>
      </c>
      <c r="Q73" s="44" t="s">
        <v>106</v>
      </c>
      <c r="R73" s="44" t="s">
        <v>61</v>
      </c>
      <c r="S73" s="44" t="s">
        <v>107</v>
      </c>
      <c r="T73" s="44" t="s">
        <v>108</v>
      </c>
      <c r="U73" s="45">
        <v>20</v>
      </c>
      <c r="V73" s="45">
        <v>190</v>
      </c>
      <c r="W73" s="45">
        <v>16</v>
      </c>
      <c r="X73" s="39">
        <f t="shared" si="24"/>
        <v>206</v>
      </c>
      <c r="Y73" s="45">
        <v>5</v>
      </c>
      <c r="Z73" s="45" t="s">
        <v>64</v>
      </c>
      <c r="AA73" s="45" t="s">
        <v>64</v>
      </c>
      <c r="AB73" s="39" t="s">
        <v>67</v>
      </c>
      <c r="AC73" s="46" t="s">
        <v>65</v>
      </c>
      <c r="AD73" s="41" t="s">
        <v>367</v>
      </c>
      <c r="AE73" s="39" t="s">
        <v>67</v>
      </c>
      <c r="AG73" s="44" t="s">
        <v>68</v>
      </c>
      <c r="AH73" s="39">
        <f t="shared" si="16"/>
        <v>42</v>
      </c>
      <c r="AI73" s="39">
        <v>3</v>
      </c>
      <c r="AJ73" s="43">
        <f t="shared" si="17"/>
        <v>7434</v>
      </c>
      <c r="AK73" s="39">
        <f t="shared" si="18"/>
        <v>41.2</v>
      </c>
      <c r="AL73" s="43">
        <v>0</v>
      </c>
      <c r="AM73" s="43">
        <f t="shared" si="12"/>
        <v>3360000</v>
      </c>
      <c r="AN73" s="43">
        <f t="shared" si="19"/>
        <v>4200000</v>
      </c>
      <c r="AO73" s="43">
        <f t="shared" si="20"/>
        <v>0</v>
      </c>
      <c r="AP73" s="43">
        <f t="shared" si="21"/>
        <v>30628080</v>
      </c>
      <c r="AR73" s="43">
        <f t="shared" si="22"/>
        <v>0</v>
      </c>
      <c r="AS73" s="43">
        <f t="shared" si="23"/>
        <v>38188080</v>
      </c>
    </row>
    <row r="74" spans="1:49" ht="25.05" customHeight="1" x14ac:dyDescent="0.3">
      <c r="A74" s="44">
        <v>14575</v>
      </c>
      <c r="B74" s="44" t="s">
        <v>96</v>
      </c>
      <c r="C74" s="44" t="s">
        <v>97</v>
      </c>
      <c r="D74" s="39">
        <v>1</v>
      </c>
      <c r="E74" s="39">
        <v>2025</v>
      </c>
      <c r="F74" s="39">
        <v>2025</v>
      </c>
      <c r="G74" s="37" t="s">
        <v>98</v>
      </c>
      <c r="H74" s="44" t="s">
        <v>96</v>
      </c>
      <c r="I74" s="44" t="s">
        <v>99</v>
      </c>
      <c r="J74" s="37" t="s">
        <v>368</v>
      </c>
      <c r="K74" s="44" t="s">
        <v>369</v>
      </c>
      <c r="L74" s="44" t="s">
        <v>102</v>
      </c>
      <c r="M74" s="44" t="s">
        <v>103</v>
      </c>
      <c r="N74" s="39">
        <v>8</v>
      </c>
      <c r="O74" s="44" t="s">
        <v>58</v>
      </c>
      <c r="P74" s="44" t="s">
        <v>71</v>
      </c>
      <c r="Q74" s="44" t="s">
        <v>106</v>
      </c>
      <c r="R74" s="44" t="s">
        <v>61</v>
      </c>
      <c r="S74" s="44" t="s">
        <v>107</v>
      </c>
      <c r="T74" s="44" t="s">
        <v>108</v>
      </c>
      <c r="U74" s="45">
        <v>20</v>
      </c>
      <c r="V74" s="45">
        <v>96</v>
      </c>
      <c r="W74" s="45">
        <v>16</v>
      </c>
      <c r="X74" s="39">
        <f t="shared" si="24"/>
        <v>112</v>
      </c>
      <c r="Y74" s="45">
        <v>5</v>
      </c>
      <c r="Z74" s="45" t="s">
        <v>64</v>
      </c>
      <c r="AA74" s="45" t="s">
        <v>64</v>
      </c>
      <c r="AB74" s="39" t="s">
        <v>67</v>
      </c>
      <c r="AC74" s="46" t="s">
        <v>65</v>
      </c>
      <c r="AD74" s="41" t="s">
        <v>370</v>
      </c>
      <c r="AE74" s="39" t="s">
        <v>67</v>
      </c>
      <c r="AG74" s="44" t="s">
        <v>68</v>
      </c>
      <c r="AH74" s="39">
        <f t="shared" si="16"/>
        <v>23</v>
      </c>
      <c r="AI74" s="39">
        <v>3</v>
      </c>
      <c r="AJ74" s="43">
        <f t="shared" si="17"/>
        <v>7434</v>
      </c>
      <c r="AK74" s="39">
        <f t="shared" si="18"/>
        <v>22.4</v>
      </c>
      <c r="AL74" s="43">
        <v>0</v>
      </c>
      <c r="AM74" s="43">
        <f t="shared" si="12"/>
        <v>1840000</v>
      </c>
      <c r="AN74" s="43">
        <f t="shared" si="19"/>
        <v>2300000</v>
      </c>
      <c r="AO74" s="43">
        <f t="shared" si="20"/>
        <v>0</v>
      </c>
      <c r="AP74" s="43">
        <f t="shared" si="21"/>
        <v>16652160</v>
      </c>
      <c r="AR74" s="43">
        <f t="shared" si="22"/>
        <v>0</v>
      </c>
      <c r="AS74" s="43">
        <f t="shared" si="23"/>
        <v>20792160</v>
      </c>
    </row>
    <row r="75" spans="1:49" ht="25.05" customHeight="1" x14ac:dyDescent="0.3">
      <c r="A75" s="44">
        <v>14576</v>
      </c>
      <c r="B75" s="44" t="s">
        <v>96</v>
      </c>
      <c r="C75" s="44" t="s">
        <v>97</v>
      </c>
      <c r="D75" s="39">
        <v>1</v>
      </c>
      <c r="E75" s="39">
        <v>2025</v>
      </c>
      <c r="F75" s="39">
        <v>2025</v>
      </c>
      <c r="G75" s="37" t="s">
        <v>98</v>
      </c>
      <c r="H75" s="44" t="s">
        <v>96</v>
      </c>
      <c r="I75" s="44" t="s">
        <v>99</v>
      </c>
      <c r="J75" s="37" t="s">
        <v>368</v>
      </c>
      <c r="K75" s="44" t="s">
        <v>369</v>
      </c>
      <c r="L75" s="44" t="s">
        <v>102</v>
      </c>
      <c r="M75" s="44" t="s">
        <v>103</v>
      </c>
      <c r="N75" s="39">
        <v>13</v>
      </c>
      <c r="O75" s="44" t="s">
        <v>104</v>
      </c>
      <c r="P75" s="44" t="s">
        <v>371</v>
      </c>
      <c r="Q75" s="44" t="s">
        <v>106</v>
      </c>
      <c r="R75" s="44" t="s">
        <v>61</v>
      </c>
      <c r="S75" s="44" t="s">
        <v>107</v>
      </c>
      <c r="T75" s="44" t="s">
        <v>108</v>
      </c>
      <c r="U75" s="45">
        <v>20</v>
      </c>
      <c r="V75" s="45">
        <v>96</v>
      </c>
      <c r="W75" s="45">
        <v>16</v>
      </c>
      <c r="X75" s="39">
        <f t="shared" si="24"/>
        <v>112</v>
      </c>
      <c r="Y75" s="45">
        <v>5</v>
      </c>
      <c r="Z75" s="45" t="s">
        <v>64</v>
      </c>
      <c r="AA75" s="45" t="s">
        <v>64</v>
      </c>
      <c r="AB75" s="39" t="s">
        <v>67</v>
      </c>
      <c r="AC75" s="46" t="s">
        <v>65</v>
      </c>
      <c r="AD75" s="41" t="s">
        <v>372</v>
      </c>
      <c r="AE75" s="39" t="s">
        <v>67</v>
      </c>
      <c r="AG75" s="44" t="s">
        <v>68</v>
      </c>
      <c r="AH75" s="39">
        <f t="shared" si="16"/>
        <v>23</v>
      </c>
      <c r="AI75" s="39">
        <v>3</v>
      </c>
      <c r="AJ75" s="43">
        <f t="shared" si="17"/>
        <v>7434</v>
      </c>
      <c r="AK75" s="39">
        <f t="shared" si="18"/>
        <v>22.4</v>
      </c>
      <c r="AL75" s="43">
        <v>0</v>
      </c>
      <c r="AM75" s="43">
        <f t="shared" si="12"/>
        <v>1840000</v>
      </c>
      <c r="AN75" s="43">
        <f t="shared" si="19"/>
        <v>2300000</v>
      </c>
      <c r="AO75" s="43">
        <f t="shared" si="20"/>
        <v>0</v>
      </c>
      <c r="AP75" s="43">
        <f t="shared" si="21"/>
        <v>16652160</v>
      </c>
      <c r="AR75" s="43">
        <f t="shared" si="22"/>
        <v>0</v>
      </c>
      <c r="AS75" s="43">
        <f t="shared" si="23"/>
        <v>20792160</v>
      </c>
    </row>
    <row r="76" spans="1:49" ht="25.05" customHeight="1" x14ac:dyDescent="0.3">
      <c r="A76" s="44">
        <v>14577</v>
      </c>
      <c r="B76" s="44" t="s">
        <v>96</v>
      </c>
      <c r="C76" s="44" t="s">
        <v>97</v>
      </c>
      <c r="D76" s="39">
        <v>1</v>
      </c>
      <c r="E76" s="39">
        <v>2025</v>
      </c>
      <c r="F76" s="39">
        <v>2025</v>
      </c>
      <c r="G76" s="37" t="s">
        <v>98</v>
      </c>
      <c r="H76" s="44" t="s">
        <v>96</v>
      </c>
      <c r="I76" s="44" t="s">
        <v>99</v>
      </c>
      <c r="J76" s="37" t="s">
        <v>373</v>
      </c>
      <c r="K76" s="44" t="s">
        <v>374</v>
      </c>
      <c r="L76" s="44" t="s">
        <v>102</v>
      </c>
      <c r="M76" s="44" t="s">
        <v>103</v>
      </c>
      <c r="N76" s="39">
        <v>6</v>
      </c>
      <c r="O76" s="44" t="s">
        <v>375</v>
      </c>
      <c r="P76" s="44" t="s">
        <v>376</v>
      </c>
      <c r="Q76" s="44" t="s">
        <v>106</v>
      </c>
      <c r="R76" s="44" t="s">
        <v>61</v>
      </c>
      <c r="S76" s="44" t="s">
        <v>107</v>
      </c>
      <c r="T76" s="44" t="s">
        <v>108</v>
      </c>
      <c r="U76" s="45">
        <v>20</v>
      </c>
      <c r="V76" s="45">
        <v>184</v>
      </c>
      <c r="W76" s="45">
        <v>16</v>
      </c>
      <c r="X76" s="39">
        <f t="shared" si="24"/>
        <v>200</v>
      </c>
      <c r="Y76" s="45">
        <v>5</v>
      </c>
      <c r="Z76" s="45" t="s">
        <v>64</v>
      </c>
      <c r="AA76" s="45" t="s">
        <v>64</v>
      </c>
      <c r="AB76" s="39" t="s">
        <v>67</v>
      </c>
      <c r="AC76" s="46" t="s">
        <v>65</v>
      </c>
      <c r="AD76" s="41" t="s">
        <v>377</v>
      </c>
      <c r="AE76" s="39" t="s">
        <v>67</v>
      </c>
      <c r="AG76" s="44" t="s">
        <v>68</v>
      </c>
      <c r="AH76" s="39">
        <f t="shared" si="16"/>
        <v>40</v>
      </c>
      <c r="AI76" s="39">
        <v>2</v>
      </c>
      <c r="AJ76" s="43">
        <f t="shared" si="17"/>
        <v>6372</v>
      </c>
      <c r="AK76" s="39">
        <f t="shared" si="18"/>
        <v>40</v>
      </c>
      <c r="AL76" s="43">
        <v>0</v>
      </c>
      <c r="AM76" s="43">
        <f t="shared" ref="AM76:AM139" si="25">IF(Z76="SI",4000*U76*AH76,0)</f>
        <v>3200000</v>
      </c>
      <c r="AN76" s="43">
        <f t="shared" si="19"/>
        <v>4000000</v>
      </c>
      <c r="AO76" s="43">
        <f t="shared" si="20"/>
        <v>0</v>
      </c>
      <c r="AP76" s="43">
        <f t="shared" si="21"/>
        <v>25488000</v>
      </c>
      <c r="AR76" s="43">
        <f t="shared" si="22"/>
        <v>0</v>
      </c>
      <c r="AS76" s="43">
        <f t="shared" si="23"/>
        <v>32688000</v>
      </c>
    </row>
    <row r="77" spans="1:49" ht="25.05" customHeight="1" x14ac:dyDescent="0.3">
      <c r="A77" s="44">
        <v>14578</v>
      </c>
      <c r="B77" s="44" t="s">
        <v>96</v>
      </c>
      <c r="C77" s="44" t="s">
        <v>97</v>
      </c>
      <c r="D77" s="39">
        <v>1</v>
      </c>
      <c r="E77" s="39">
        <v>2025</v>
      </c>
      <c r="F77" s="39">
        <v>2025</v>
      </c>
      <c r="G77" s="37" t="s">
        <v>98</v>
      </c>
      <c r="H77" s="44" t="s">
        <v>96</v>
      </c>
      <c r="I77" s="44" t="s">
        <v>99</v>
      </c>
      <c r="J77" s="37" t="s">
        <v>373</v>
      </c>
      <c r="K77" s="44" t="s">
        <v>374</v>
      </c>
      <c r="L77" s="44" t="s">
        <v>102</v>
      </c>
      <c r="M77" s="44" t="s">
        <v>103</v>
      </c>
      <c r="N77" s="39">
        <v>13</v>
      </c>
      <c r="O77" s="44" t="s">
        <v>104</v>
      </c>
      <c r="P77" s="44" t="s">
        <v>193</v>
      </c>
      <c r="Q77" s="44" t="s">
        <v>106</v>
      </c>
      <c r="R77" s="44" t="s">
        <v>61</v>
      </c>
      <c r="S77" s="44" t="s">
        <v>107</v>
      </c>
      <c r="T77" s="44" t="s">
        <v>108</v>
      </c>
      <c r="U77" s="45">
        <v>20</v>
      </c>
      <c r="V77" s="45">
        <v>184</v>
      </c>
      <c r="W77" s="45">
        <v>16</v>
      </c>
      <c r="X77" s="39">
        <f t="shared" si="24"/>
        <v>200</v>
      </c>
      <c r="Y77" s="45">
        <v>5</v>
      </c>
      <c r="Z77" s="45" t="s">
        <v>64</v>
      </c>
      <c r="AA77" s="45" t="s">
        <v>64</v>
      </c>
      <c r="AB77" s="39" t="s">
        <v>67</v>
      </c>
      <c r="AC77" s="46" t="s">
        <v>65</v>
      </c>
      <c r="AD77" s="41" t="s">
        <v>378</v>
      </c>
      <c r="AE77" s="39" t="s">
        <v>67</v>
      </c>
      <c r="AG77" s="44" t="s">
        <v>68</v>
      </c>
      <c r="AH77" s="39">
        <f t="shared" si="16"/>
        <v>40</v>
      </c>
      <c r="AI77" s="39">
        <v>2</v>
      </c>
      <c r="AJ77" s="43">
        <f t="shared" si="17"/>
        <v>6372</v>
      </c>
      <c r="AK77" s="39">
        <f t="shared" si="18"/>
        <v>40</v>
      </c>
      <c r="AL77" s="43">
        <v>0</v>
      </c>
      <c r="AM77" s="43">
        <f t="shared" si="25"/>
        <v>3200000</v>
      </c>
      <c r="AN77" s="43">
        <f t="shared" si="19"/>
        <v>4000000</v>
      </c>
      <c r="AO77" s="43">
        <f t="shared" si="20"/>
        <v>0</v>
      </c>
      <c r="AP77" s="43">
        <f t="shared" si="21"/>
        <v>25488000</v>
      </c>
      <c r="AR77" s="43">
        <f t="shared" si="22"/>
        <v>0</v>
      </c>
      <c r="AS77" s="43">
        <f t="shared" si="23"/>
        <v>32688000</v>
      </c>
    </row>
    <row r="78" spans="1:49" ht="25.05" customHeight="1" x14ac:dyDescent="0.3">
      <c r="A78" s="44">
        <v>14579</v>
      </c>
      <c r="B78" s="44" t="s">
        <v>96</v>
      </c>
      <c r="C78" s="44" t="s">
        <v>97</v>
      </c>
      <c r="D78" s="39">
        <v>1</v>
      </c>
      <c r="E78" s="39">
        <v>2025</v>
      </c>
      <c r="F78" s="39">
        <v>2025</v>
      </c>
      <c r="G78" s="37" t="s">
        <v>98</v>
      </c>
      <c r="H78" s="44" t="s">
        <v>96</v>
      </c>
      <c r="I78" s="44" t="s">
        <v>99</v>
      </c>
      <c r="J78" s="37" t="s">
        <v>373</v>
      </c>
      <c r="K78" s="44" t="s">
        <v>374</v>
      </c>
      <c r="L78" s="44" t="s">
        <v>102</v>
      </c>
      <c r="M78" s="44" t="s">
        <v>103</v>
      </c>
      <c r="N78" s="39">
        <v>13</v>
      </c>
      <c r="O78" s="44" t="s">
        <v>104</v>
      </c>
      <c r="P78" s="44" t="s">
        <v>151</v>
      </c>
      <c r="Q78" s="44" t="s">
        <v>106</v>
      </c>
      <c r="R78" s="44" t="s">
        <v>61</v>
      </c>
      <c r="S78" s="44" t="s">
        <v>107</v>
      </c>
      <c r="T78" s="44" t="s">
        <v>108</v>
      </c>
      <c r="U78" s="45">
        <v>20</v>
      </c>
      <c r="V78" s="45">
        <v>184</v>
      </c>
      <c r="W78" s="45">
        <v>16</v>
      </c>
      <c r="X78" s="39">
        <f t="shared" si="24"/>
        <v>200</v>
      </c>
      <c r="Y78" s="45">
        <v>5</v>
      </c>
      <c r="Z78" s="45" t="s">
        <v>64</v>
      </c>
      <c r="AA78" s="45" t="s">
        <v>64</v>
      </c>
      <c r="AB78" s="39" t="s">
        <v>67</v>
      </c>
      <c r="AC78" s="46" t="s">
        <v>65</v>
      </c>
      <c r="AD78" s="41" t="s">
        <v>379</v>
      </c>
      <c r="AE78" s="39" t="s">
        <v>67</v>
      </c>
      <c r="AG78" s="44" t="s">
        <v>68</v>
      </c>
      <c r="AH78" s="39">
        <f t="shared" si="16"/>
        <v>40</v>
      </c>
      <c r="AI78" s="39">
        <v>2</v>
      </c>
      <c r="AJ78" s="43">
        <f t="shared" si="17"/>
        <v>6372</v>
      </c>
      <c r="AK78" s="39">
        <f t="shared" si="18"/>
        <v>40</v>
      </c>
      <c r="AL78" s="43">
        <v>0</v>
      </c>
      <c r="AM78" s="43">
        <f t="shared" si="25"/>
        <v>3200000</v>
      </c>
      <c r="AN78" s="43">
        <f t="shared" si="19"/>
        <v>4000000</v>
      </c>
      <c r="AO78" s="43">
        <f t="shared" si="20"/>
        <v>0</v>
      </c>
      <c r="AP78" s="43">
        <f t="shared" si="21"/>
        <v>25488000</v>
      </c>
      <c r="AR78" s="43">
        <f t="shared" si="22"/>
        <v>0</v>
      </c>
      <c r="AS78" s="43">
        <f t="shared" si="23"/>
        <v>32688000</v>
      </c>
    </row>
    <row r="79" spans="1:49" ht="25.05" customHeight="1" x14ac:dyDescent="0.3">
      <c r="A79" s="44">
        <v>14580</v>
      </c>
      <c r="B79" s="44" t="s">
        <v>96</v>
      </c>
      <c r="C79" s="44" t="s">
        <v>97</v>
      </c>
      <c r="D79" s="39">
        <v>1</v>
      </c>
      <c r="E79" s="39">
        <v>2025</v>
      </c>
      <c r="F79" s="39">
        <v>2025</v>
      </c>
      <c r="G79" s="37" t="s">
        <v>98</v>
      </c>
      <c r="H79" s="44" t="s">
        <v>96</v>
      </c>
      <c r="I79" s="44" t="s">
        <v>99</v>
      </c>
      <c r="J79" s="37" t="s">
        <v>380</v>
      </c>
      <c r="K79" s="44" t="s">
        <v>381</v>
      </c>
      <c r="L79" s="44" t="s">
        <v>102</v>
      </c>
      <c r="M79" s="44" t="s">
        <v>103</v>
      </c>
      <c r="N79" s="39">
        <v>8</v>
      </c>
      <c r="O79" s="44" t="s">
        <v>58</v>
      </c>
      <c r="P79" s="44" t="s">
        <v>114</v>
      </c>
      <c r="Q79" s="44" t="s">
        <v>106</v>
      </c>
      <c r="R79" s="44" t="s">
        <v>61</v>
      </c>
      <c r="S79" s="44" t="s">
        <v>107</v>
      </c>
      <c r="T79" s="44" t="s">
        <v>108</v>
      </c>
      <c r="U79" s="45">
        <v>20</v>
      </c>
      <c r="V79" s="45">
        <v>240</v>
      </c>
      <c r="W79" s="45">
        <v>16</v>
      </c>
      <c r="X79" s="39">
        <f t="shared" si="24"/>
        <v>256</v>
      </c>
      <c r="Y79" s="45">
        <v>5</v>
      </c>
      <c r="Z79" s="45" t="s">
        <v>64</v>
      </c>
      <c r="AA79" s="45" t="s">
        <v>64</v>
      </c>
      <c r="AB79" s="39" t="s">
        <v>67</v>
      </c>
      <c r="AC79" s="46" t="s">
        <v>65</v>
      </c>
      <c r="AD79" s="41" t="s">
        <v>382</v>
      </c>
      <c r="AE79" s="39" t="s">
        <v>67</v>
      </c>
      <c r="AG79" s="44" t="s">
        <v>68</v>
      </c>
      <c r="AH79" s="39">
        <f t="shared" si="16"/>
        <v>52</v>
      </c>
      <c r="AI79" s="39">
        <v>2</v>
      </c>
      <c r="AJ79" s="43">
        <f t="shared" si="17"/>
        <v>6372</v>
      </c>
      <c r="AK79" s="39">
        <f t="shared" si="18"/>
        <v>51.2</v>
      </c>
      <c r="AL79" s="43">
        <v>0</v>
      </c>
      <c r="AM79" s="43">
        <f t="shared" si="25"/>
        <v>4160000</v>
      </c>
      <c r="AN79" s="43">
        <f t="shared" si="19"/>
        <v>5200000</v>
      </c>
      <c r="AO79" s="43">
        <f t="shared" si="20"/>
        <v>0</v>
      </c>
      <c r="AP79" s="43">
        <f t="shared" si="21"/>
        <v>32624640</v>
      </c>
      <c r="AR79" s="43">
        <f t="shared" si="22"/>
        <v>0</v>
      </c>
      <c r="AS79" s="43">
        <f t="shared" si="23"/>
        <v>41984640</v>
      </c>
    </row>
    <row r="80" spans="1:49" ht="25.05" customHeight="1" x14ac:dyDescent="0.3">
      <c r="A80" s="44">
        <v>14581</v>
      </c>
      <c r="B80" s="44" t="s">
        <v>96</v>
      </c>
      <c r="C80" s="44" t="s">
        <v>97</v>
      </c>
      <c r="D80" s="39">
        <v>1</v>
      </c>
      <c r="E80" s="39">
        <v>2025</v>
      </c>
      <c r="F80" s="39">
        <v>2025</v>
      </c>
      <c r="G80" s="37" t="s">
        <v>98</v>
      </c>
      <c r="H80" s="44" t="s">
        <v>96</v>
      </c>
      <c r="I80" s="44" t="s">
        <v>99</v>
      </c>
      <c r="J80" s="37" t="s">
        <v>380</v>
      </c>
      <c r="K80" s="44" t="s">
        <v>381</v>
      </c>
      <c r="L80" s="44" t="s">
        <v>102</v>
      </c>
      <c r="M80" s="44" t="s">
        <v>103</v>
      </c>
      <c r="N80" s="39">
        <v>13</v>
      </c>
      <c r="O80" s="44" t="s">
        <v>104</v>
      </c>
      <c r="P80" s="44" t="s">
        <v>105</v>
      </c>
      <c r="Q80" s="44" t="s">
        <v>106</v>
      </c>
      <c r="R80" s="44" t="s">
        <v>61</v>
      </c>
      <c r="S80" s="44" t="s">
        <v>107</v>
      </c>
      <c r="T80" s="44" t="s">
        <v>108</v>
      </c>
      <c r="U80" s="45">
        <v>19</v>
      </c>
      <c r="V80" s="45">
        <v>240</v>
      </c>
      <c r="W80" s="45">
        <v>16</v>
      </c>
      <c r="X80" s="39">
        <f t="shared" si="24"/>
        <v>256</v>
      </c>
      <c r="Y80" s="45">
        <v>5</v>
      </c>
      <c r="Z80" s="45" t="s">
        <v>64</v>
      </c>
      <c r="AA80" s="45" t="s">
        <v>64</v>
      </c>
      <c r="AB80" s="39" t="s">
        <v>67</v>
      </c>
      <c r="AC80" s="46" t="s">
        <v>65</v>
      </c>
      <c r="AD80" s="41" t="s">
        <v>383</v>
      </c>
      <c r="AE80" s="39" t="s">
        <v>67</v>
      </c>
      <c r="AG80" s="44" t="s">
        <v>68</v>
      </c>
      <c r="AH80" s="39">
        <f t="shared" si="16"/>
        <v>52</v>
      </c>
      <c r="AI80" s="39">
        <v>2</v>
      </c>
      <c r="AJ80" s="43">
        <f t="shared" si="17"/>
        <v>6372</v>
      </c>
      <c r="AK80" s="39">
        <f t="shared" si="18"/>
        <v>51.2</v>
      </c>
      <c r="AL80" s="43">
        <v>0</v>
      </c>
      <c r="AM80" s="43">
        <f t="shared" si="25"/>
        <v>3952000</v>
      </c>
      <c r="AN80" s="43">
        <f t="shared" si="19"/>
        <v>4940000</v>
      </c>
      <c r="AO80" s="43">
        <f t="shared" si="20"/>
        <v>0</v>
      </c>
      <c r="AP80" s="43">
        <f t="shared" si="21"/>
        <v>30993408</v>
      </c>
      <c r="AR80" s="43">
        <f t="shared" si="22"/>
        <v>0</v>
      </c>
      <c r="AS80" s="43">
        <f t="shared" si="23"/>
        <v>39885408</v>
      </c>
    </row>
    <row r="81" spans="1:49" ht="25.05" customHeight="1" x14ac:dyDescent="0.3">
      <c r="A81" s="44">
        <v>14582</v>
      </c>
      <c r="B81" s="44" t="s">
        <v>96</v>
      </c>
      <c r="C81" s="44" t="s">
        <v>97</v>
      </c>
      <c r="D81" s="39">
        <v>1</v>
      </c>
      <c r="E81" s="39">
        <v>2025</v>
      </c>
      <c r="F81" s="39">
        <v>2025</v>
      </c>
      <c r="G81" s="37" t="s">
        <v>98</v>
      </c>
      <c r="H81" s="44" t="s">
        <v>96</v>
      </c>
      <c r="I81" s="44" t="s">
        <v>99</v>
      </c>
      <c r="J81" s="37" t="s">
        <v>380</v>
      </c>
      <c r="K81" s="44" t="s">
        <v>381</v>
      </c>
      <c r="L81" s="44" t="s">
        <v>102</v>
      </c>
      <c r="M81" s="44" t="s">
        <v>103</v>
      </c>
      <c r="N81" s="39">
        <v>13</v>
      </c>
      <c r="O81" s="44" t="s">
        <v>104</v>
      </c>
      <c r="P81" s="44" t="s">
        <v>193</v>
      </c>
      <c r="Q81" s="44" t="s">
        <v>106</v>
      </c>
      <c r="R81" s="44" t="s">
        <v>61</v>
      </c>
      <c r="S81" s="44" t="s">
        <v>107</v>
      </c>
      <c r="T81" s="44" t="s">
        <v>108</v>
      </c>
      <c r="U81" s="45">
        <v>19</v>
      </c>
      <c r="V81" s="45">
        <v>240</v>
      </c>
      <c r="W81" s="45">
        <v>16</v>
      </c>
      <c r="X81" s="39">
        <f t="shared" si="24"/>
        <v>256</v>
      </c>
      <c r="Y81" s="45">
        <v>5</v>
      </c>
      <c r="Z81" s="45" t="s">
        <v>64</v>
      </c>
      <c r="AA81" s="45" t="s">
        <v>64</v>
      </c>
      <c r="AB81" s="39" t="s">
        <v>67</v>
      </c>
      <c r="AC81" s="46" t="s">
        <v>65</v>
      </c>
      <c r="AD81" s="41" t="s">
        <v>384</v>
      </c>
      <c r="AE81" s="39" t="s">
        <v>67</v>
      </c>
      <c r="AG81" s="44" t="s">
        <v>68</v>
      </c>
      <c r="AH81" s="39">
        <f t="shared" si="16"/>
        <v>52</v>
      </c>
      <c r="AI81" s="39">
        <v>2</v>
      </c>
      <c r="AJ81" s="43">
        <f t="shared" si="17"/>
        <v>6372</v>
      </c>
      <c r="AK81" s="39">
        <f t="shared" si="18"/>
        <v>51.2</v>
      </c>
      <c r="AL81" s="43">
        <v>0</v>
      </c>
      <c r="AM81" s="43">
        <f t="shared" si="25"/>
        <v>3952000</v>
      </c>
      <c r="AN81" s="43">
        <f t="shared" si="19"/>
        <v>4940000</v>
      </c>
      <c r="AO81" s="43">
        <f t="shared" si="20"/>
        <v>0</v>
      </c>
      <c r="AP81" s="43">
        <f t="shared" si="21"/>
        <v>30993408</v>
      </c>
      <c r="AR81" s="43">
        <f t="shared" si="22"/>
        <v>0</v>
      </c>
      <c r="AS81" s="43">
        <f t="shared" si="23"/>
        <v>39885408</v>
      </c>
    </row>
    <row r="82" spans="1:49" ht="25.05" customHeight="1" x14ac:dyDescent="0.3">
      <c r="A82" s="44">
        <v>14583</v>
      </c>
      <c r="B82" s="44" t="s">
        <v>96</v>
      </c>
      <c r="C82" s="44" t="s">
        <v>97</v>
      </c>
      <c r="D82" s="39">
        <v>1</v>
      </c>
      <c r="E82" s="39">
        <v>2025</v>
      </c>
      <c r="F82" s="39">
        <v>2025</v>
      </c>
      <c r="G82" s="37" t="s">
        <v>98</v>
      </c>
      <c r="H82" s="44" t="s">
        <v>96</v>
      </c>
      <c r="I82" s="44" t="s">
        <v>99</v>
      </c>
      <c r="J82" s="37" t="s">
        <v>380</v>
      </c>
      <c r="K82" s="44" t="s">
        <v>381</v>
      </c>
      <c r="L82" s="44" t="s">
        <v>102</v>
      </c>
      <c r="M82" s="44" t="s">
        <v>103</v>
      </c>
      <c r="N82" s="39">
        <v>13</v>
      </c>
      <c r="O82" s="44" t="s">
        <v>104</v>
      </c>
      <c r="P82" s="44" t="s">
        <v>371</v>
      </c>
      <c r="Q82" s="44" t="s">
        <v>106</v>
      </c>
      <c r="R82" s="44" t="s">
        <v>61</v>
      </c>
      <c r="S82" s="44" t="s">
        <v>107</v>
      </c>
      <c r="T82" s="44" t="s">
        <v>108</v>
      </c>
      <c r="U82" s="45">
        <v>19</v>
      </c>
      <c r="V82" s="45">
        <v>240</v>
      </c>
      <c r="W82" s="45">
        <v>16</v>
      </c>
      <c r="X82" s="39">
        <f t="shared" si="24"/>
        <v>256</v>
      </c>
      <c r="Y82" s="45">
        <v>5</v>
      </c>
      <c r="Z82" s="45" t="s">
        <v>64</v>
      </c>
      <c r="AA82" s="45" t="s">
        <v>64</v>
      </c>
      <c r="AB82" s="39" t="s">
        <v>67</v>
      </c>
      <c r="AC82" s="46" t="s">
        <v>65</v>
      </c>
      <c r="AD82" s="41" t="s">
        <v>385</v>
      </c>
      <c r="AE82" s="39" t="s">
        <v>67</v>
      </c>
      <c r="AG82" s="44" t="s">
        <v>68</v>
      </c>
      <c r="AH82" s="39">
        <f t="shared" si="16"/>
        <v>52</v>
      </c>
      <c r="AI82" s="39">
        <v>2</v>
      </c>
      <c r="AJ82" s="43">
        <f t="shared" si="17"/>
        <v>6372</v>
      </c>
      <c r="AK82" s="39">
        <f t="shared" si="18"/>
        <v>51.2</v>
      </c>
      <c r="AL82" s="43">
        <v>0</v>
      </c>
      <c r="AM82" s="43">
        <f t="shared" si="25"/>
        <v>3952000</v>
      </c>
      <c r="AN82" s="43">
        <f t="shared" si="19"/>
        <v>4940000</v>
      </c>
      <c r="AO82" s="43">
        <f t="shared" si="20"/>
        <v>0</v>
      </c>
      <c r="AP82" s="43">
        <f t="shared" si="21"/>
        <v>30993408</v>
      </c>
      <c r="AR82" s="43">
        <f t="shared" si="22"/>
        <v>0</v>
      </c>
      <c r="AS82" s="43">
        <f t="shared" si="23"/>
        <v>39885408</v>
      </c>
    </row>
    <row r="83" spans="1:49" ht="25.05" customHeight="1" x14ac:dyDescent="0.3">
      <c r="A83" s="44">
        <v>14536</v>
      </c>
      <c r="B83" s="44" t="s">
        <v>116</v>
      </c>
      <c r="C83" s="44" t="s">
        <v>117</v>
      </c>
      <c r="D83" s="39">
        <v>1</v>
      </c>
      <c r="E83" s="39">
        <v>2025</v>
      </c>
      <c r="F83" s="39">
        <v>2025</v>
      </c>
      <c r="G83" s="37" t="s">
        <v>51</v>
      </c>
      <c r="H83" s="44" t="s">
        <v>52</v>
      </c>
      <c r="I83" s="44" t="s">
        <v>53</v>
      </c>
      <c r="J83" s="37" t="s">
        <v>54</v>
      </c>
      <c r="K83" s="44" t="s">
        <v>55</v>
      </c>
      <c r="L83" s="44" t="s">
        <v>56</v>
      </c>
      <c r="M83" s="44" t="s">
        <v>57</v>
      </c>
      <c r="N83" s="44">
        <v>9</v>
      </c>
      <c r="O83" s="44" t="s">
        <v>118</v>
      </c>
      <c r="P83" s="44" t="s">
        <v>386</v>
      </c>
      <c r="Q83" s="44" t="s">
        <v>120</v>
      </c>
      <c r="R83" s="44" t="s">
        <v>61</v>
      </c>
      <c r="S83" s="44" t="s">
        <v>62</v>
      </c>
      <c r="T83" s="44" t="s">
        <v>63</v>
      </c>
      <c r="U83" s="45">
        <v>20</v>
      </c>
      <c r="V83" s="45">
        <v>100</v>
      </c>
      <c r="W83" s="45">
        <v>12</v>
      </c>
      <c r="X83" s="39">
        <f t="shared" si="24"/>
        <v>112</v>
      </c>
      <c r="Y83" s="45">
        <v>4</v>
      </c>
      <c r="Z83" s="45" t="s">
        <v>64</v>
      </c>
      <c r="AA83" s="45" t="s">
        <v>64</v>
      </c>
      <c r="AB83" s="45" t="s">
        <v>64</v>
      </c>
      <c r="AC83" s="46" t="s">
        <v>65</v>
      </c>
      <c r="AD83" s="41" t="s">
        <v>387</v>
      </c>
      <c r="AE83" s="39" t="s">
        <v>67</v>
      </c>
      <c r="AF83" s="46"/>
      <c r="AG83" s="44" t="s">
        <v>122</v>
      </c>
      <c r="AH83" s="39">
        <f t="shared" si="16"/>
        <v>28</v>
      </c>
      <c r="AI83" s="39">
        <v>2</v>
      </c>
      <c r="AJ83" s="43">
        <f t="shared" si="17"/>
        <v>6372</v>
      </c>
      <c r="AK83" s="39">
        <f t="shared" si="18"/>
        <v>28</v>
      </c>
      <c r="AL83" s="43">
        <v>0</v>
      </c>
      <c r="AM83" s="43">
        <f t="shared" si="25"/>
        <v>2240000</v>
      </c>
      <c r="AN83" s="43">
        <f t="shared" si="19"/>
        <v>2800000</v>
      </c>
      <c r="AO83" s="43">
        <f t="shared" si="20"/>
        <v>5400000</v>
      </c>
      <c r="AP83" s="43">
        <f t="shared" si="21"/>
        <v>14273280</v>
      </c>
      <c r="AR83" s="43">
        <f t="shared" si="22"/>
        <v>0</v>
      </c>
      <c r="AS83" s="43">
        <f t="shared" si="23"/>
        <v>24713280</v>
      </c>
    </row>
    <row r="84" spans="1:49" ht="25.05" customHeight="1" x14ac:dyDescent="0.3">
      <c r="A84" s="44">
        <v>14541</v>
      </c>
      <c r="B84" s="44" t="s">
        <v>116</v>
      </c>
      <c r="C84" s="44" t="s">
        <v>117</v>
      </c>
      <c r="D84" s="39">
        <v>1</v>
      </c>
      <c r="E84" s="39">
        <v>2025</v>
      </c>
      <c r="F84" s="39">
        <v>2025</v>
      </c>
      <c r="G84" s="37" t="s">
        <v>51</v>
      </c>
      <c r="H84" s="44" t="s">
        <v>52</v>
      </c>
      <c r="I84" s="44" t="s">
        <v>53</v>
      </c>
      <c r="J84" s="37" t="s">
        <v>54</v>
      </c>
      <c r="K84" s="44" t="s">
        <v>55</v>
      </c>
      <c r="L84" s="44" t="s">
        <v>56</v>
      </c>
      <c r="M84" s="44" t="s">
        <v>57</v>
      </c>
      <c r="N84" s="44">
        <v>9</v>
      </c>
      <c r="O84" s="44" t="s">
        <v>118</v>
      </c>
      <c r="P84" s="44" t="s">
        <v>388</v>
      </c>
      <c r="Q84" s="44" t="s">
        <v>120</v>
      </c>
      <c r="R84" s="44" t="s">
        <v>61</v>
      </c>
      <c r="S84" s="44" t="s">
        <v>62</v>
      </c>
      <c r="T84" s="44" t="s">
        <v>63</v>
      </c>
      <c r="U84" s="45">
        <v>20</v>
      </c>
      <c r="V84" s="45">
        <v>100</v>
      </c>
      <c r="W84" s="45">
        <v>12</v>
      </c>
      <c r="X84" s="39">
        <f t="shared" si="24"/>
        <v>112</v>
      </c>
      <c r="Y84" s="45">
        <v>4</v>
      </c>
      <c r="Z84" s="45" t="s">
        <v>64</v>
      </c>
      <c r="AA84" s="45" t="s">
        <v>64</v>
      </c>
      <c r="AB84" s="45" t="s">
        <v>64</v>
      </c>
      <c r="AC84" s="46" t="s">
        <v>65</v>
      </c>
      <c r="AD84" s="41" t="s">
        <v>387</v>
      </c>
      <c r="AE84" s="39" t="s">
        <v>67</v>
      </c>
      <c r="AF84" s="46"/>
      <c r="AG84" s="44" t="s">
        <v>122</v>
      </c>
      <c r="AH84" s="39">
        <f t="shared" si="16"/>
        <v>28</v>
      </c>
      <c r="AI84" s="39">
        <v>2</v>
      </c>
      <c r="AJ84" s="43">
        <f t="shared" si="17"/>
        <v>6372</v>
      </c>
      <c r="AK84" s="39">
        <f t="shared" si="18"/>
        <v>28</v>
      </c>
      <c r="AL84" s="43">
        <v>0</v>
      </c>
      <c r="AM84" s="43">
        <f t="shared" si="25"/>
        <v>2240000</v>
      </c>
      <c r="AN84" s="43">
        <f t="shared" si="19"/>
        <v>2800000</v>
      </c>
      <c r="AO84" s="43">
        <f t="shared" si="20"/>
        <v>5400000</v>
      </c>
      <c r="AP84" s="43">
        <f t="shared" si="21"/>
        <v>14273280</v>
      </c>
      <c r="AR84" s="43">
        <f t="shared" si="22"/>
        <v>0</v>
      </c>
      <c r="AS84" s="43">
        <f t="shared" si="23"/>
        <v>24713280</v>
      </c>
    </row>
    <row r="85" spans="1:49" ht="25.05" customHeight="1" x14ac:dyDescent="0.3">
      <c r="A85" s="44">
        <v>14545</v>
      </c>
      <c r="B85" s="44" t="s">
        <v>116</v>
      </c>
      <c r="C85" s="44" t="s">
        <v>117</v>
      </c>
      <c r="D85" s="39">
        <v>1</v>
      </c>
      <c r="E85" s="39">
        <v>2025</v>
      </c>
      <c r="F85" s="39">
        <v>2025</v>
      </c>
      <c r="G85" s="37" t="s">
        <v>51</v>
      </c>
      <c r="H85" s="44" t="s">
        <v>52</v>
      </c>
      <c r="I85" s="44" t="s">
        <v>53</v>
      </c>
      <c r="J85" s="37" t="s">
        <v>389</v>
      </c>
      <c r="K85" s="44" t="s">
        <v>390</v>
      </c>
      <c r="L85" s="44" t="s">
        <v>65</v>
      </c>
      <c r="M85" s="44" t="s">
        <v>65</v>
      </c>
      <c r="N85" s="44">
        <v>9</v>
      </c>
      <c r="O85" s="44" t="s">
        <v>118</v>
      </c>
      <c r="P85" s="44" t="s">
        <v>391</v>
      </c>
      <c r="Q85" s="44" t="s">
        <v>392</v>
      </c>
      <c r="R85" s="44" t="s">
        <v>61</v>
      </c>
      <c r="S85" s="44" t="s">
        <v>62</v>
      </c>
      <c r="T85" s="44" t="s">
        <v>63</v>
      </c>
      <c r="U85" s="45">
        <v>20</v>
      </c>
      <c r="V85" s="45">
        <v>72</v>
      </c>
      <c r="W85" s="45" t="s">
        <v>65</v>
      </c>
      <c r="X85" s="39">
        <f t="shared" si="24"/>
        <v>72</v>
      </c>
      <c r="Y85" s="45">
        <v>4</v>
      </c>
      <c r="Z85" s="45" t="s">
        <v>64</v>
      </c>
      <c r="AA85" s="45" t="s">
        <v>64</v>
      </c>
      <c r="AB85" s="45" t="s">
        <v>67</v>
      </c>
      <c r="AC85" s="46" t="s">
        <v>65</v>
      </c>
      <c r="AD85" s="41" t="s">
        <v>393</v>
      </c>
      <c r="AE85" s="39" t="s">
        <v>67</v>
      </c>
      <c r="AF85" s="46"/>
      <c r="AG85" s="44" t="s">
        <v>68</v>
      </c>
      <c r="AH85" s="39">
        <f t="shared" si="16"/>
        <v>18</v>
      </c>
      <c r="AI85" s="39">
        <v>2</v>
      </c>
      <c r="AJ85" s="43">
        <f t="shared" si="17"/>
        <v>6372</v>
      </c>
      <c r="AK85" s="39">
        <f t="shared" si="18"/>
        <v>18</v>
      </c>
      <c r="AL85" s="43">
        <v>0</v>
      </c>
      <c r="AM85" s="43">
        <f t="shared" si="25"/>
        <v>1440000</v>
      </c>
      <c r="AN85" s="43">
        <f t="shared" si="19"/>
        <v>1800000</v>
      </c>
      <c r="AO85" s="43">
        <f t="shared" si="20"/>
        <v>0</v>
      </c>
      <c r="AP85" s="43">
        <f t="shared" si="21"/>
        <v>9175680</v>
      </c>
      <c r="AR85" s="43">
        <f t="shared" si="22"/>
        <v>0</v>
      </c>
      <c r="AS85" s="43">
        <f t="shared" si="23"/>
        <v>12415680</v>
      </c>
    </row>
    <row r="86" spans="1:49" ht="25.05" customHeight="1" x14ac:dyDescent="0.3">
      <c r="A86" s="44">
        <v>14549</v>
      </c>
      <c r="B86" s="44" t="s">
        <v>116</v>
      </c>
      <c r="C86" s="44" t="s">
        <v>117</v>
      </c>
      <c r="D86" s="39">
        <v>1</v>
      </c>
      <c r="E86" s="39">
        <v>2025</v>
      </c>
      <c r="F86" s="39">
        <v>2025</v>
      </c>
      <c r="G86" s="37" t="s">
        <v>51</v>
      </c>
      <c r="H86" s="44" t="s">
        <v>52</v>
      </c>
      <c r="I86" s="44" t="s">
        <v>53</v>
      </c>
      <c r="J86" s="37" t="s">
        <v>93</v>
      </c>
      <c r="K86" s="44" t="s">
        <v>94</v>
      </c>
      <c r="L86" s="44" t="s">
        <v>56</v>
      </c>
      <c r="M86" s="44" t="s">
        <v>57</v>
      </c>
      <c r="N86" s="44">
        <v>9</v>
      </c>
      <c r="O86" s="44" t="s">
        <v>118</v>
      </c>
      <c r="P86" s="44" t="s">
        <v>394</v>
      </c>
      <c r="Q86" s="44" t="s">
        <v>120</v>
      </c>
      <c r="R86" s="44" t="s">
        <v>61</v>
      </c>
      <c r="S86" s="44" t="s">
        <v>62</v>
      </c>
      <c r="T86" s="44" t="s">
        <v>63</v>
      </c>
      <c r="U86" s="45">
        <v>20</v>
      </c>
      <c r="V86" s="45">
        <v>170</v>
      </c>
      <c r="W86" s="45">
        <v>12</v>
      </c>
      <c r="X86" s="39">
        <f t="shared" si="24"/>
        <v>182</v>
      </c>
      <c r="Y86" s="45">
        <v>4</v>
      </c>
      <c r="Z86" s="45" t="s">
        <v>64</v>
      </c>
      <c r="AA86" s="45" t="s">
        <v>64</v>
      </c>
      <c r="AB86" s="45" t="s">
        <v>64</v>
      </c>
      <c r="AC86" s="46" t="s">
        <v>65</v>
      </c>
      <c r="AD86" s="41" t="s">
        <v>299</v>
      </c>
      <c r="AE86" s="39" t="s">
        <v>67</v>
      </c>
      <c r="AF86" s="46"/>
      <c r="AG86" s="44" t="s">
        <v>122</v>
      </c>
      <c r="AH86" s="39">
        <f t="shared" si="16"/>
        <v>46</v>
      </c>
      <c r="AI86" s="39">
        <v>2</v>
      </c>
      <c r="AJ86" s="43">
        <f t="shared" si="17"/>
        <v>6372</v>
      </c>
      <c r="AK86" s="39">
        <f t="shared" si="18"/>
        <v>45.5</v>
      </c>
      <c r="AL86" s="43">
        <v>0</v>
      </c>
      <c r="AM86" s="43">
        <f t="shared" si="25"/>
        <v>3680000</v>
      </c>
      <c r="AN86" s="43">
        <f t="shared" si="19"/>
        <v>4600000</v>
      </c>
      <c r="AO86" s="43">
        <f t="shared" si="20"/>
        <v>5400000</v>
      </c>
      <c r="AP86" s="43">
        <f t="shared" si="21"/>
        <v>23194080</v>
      </c>
      <c r="AR86" s="43">
        <f t="shared" si="22"/>
        <v>0</v>
      </c>
      <c r="AS86" s="43">
        <f t="shared" si="23"/>
        <v>36874080</v>
      </c>
    </row>
    <row r="87" spans="1:49" ht="25.05" customHeight="1" x14ac:dyDescent="0.3">
      <c r="A87" s="44">
        <v>14550</v>
      </c>
      <c r="B87" s="44" t="s">
        <v>116</v>
      </c>
      <c r="C87" s="44" t="s">
        <v>117</v>
      </c>
      <c r="D87" s="39">
        <v>1</v>
      </c>
      <c r="E87" s="39">
        <v>2025</v>
      </c>
      <c r="F87" s="39">
        <v>2025</v>
      </c>
      <c r="G87" s="37" t="s">
        <v>51</v>
      </c>
      <c r="H87" s="44" t="s">
        <v>52</v>
      </c>
      <c r="I87" s="44" t="s">
        <v>53</v>
      </c>
      <c r="J87" s="37" t="s">
        <v>93</v>
      </c>
      <c r="K87" s="44" t="s">
        <v>94</v>
      </c>
      <c r="L87" s="44" t="s">
        <v>56</v>
      </c>
      <c r="M87" s="44" t="s">
        <v>57</v>
      </c>
      <c r="N87" s="44">
        <v>9</v>
      </c>
      <c r="O87" s="44" t="s">
        <v>118</v>
      </c>
      <c r="P87" s="44" t="s">
        <v>395</v>
      </c>
      <c r="Q87" s="44" t="s">
        <v>120</v>
      </c>
      <c r="R87" s="44" t="s">
        <v>61</v>
      </c>
      <c r="S87" s="44" t="s">
        <v>62</v>
      </c>
      <c r="T87" s="44" t="s">
        <v>63</v>
      </c>
      <c r="U87" s="45">
        <v>20</v>
      </c>
      <c r="V87" s="45">
        <v>170</v>
      </c>
      <c r="W87" s="45">
        <v>12</v>
      </c>
      <c r="X87" s="39">
        <f t="shared" si="24"/>
        <v>182</v>
      </c>
      <c r="Y87" s="45">
        <v>4</v>
      </c>
      <c r="Z87" s="45" t="s">
        <v>64</v>
      </c>
      <c r="AA87" s="45" t="s">
        <v>64</v>
      </c>
      <c r="AB87" s="45" t="s">
        <v>64</v>
      </c>
      <c r="AC87" s="46" t="s">
        <v>65</v>
      </c>
      <c r="AD87" s="41" t="s">
        <v>299</v>
      </c>
      <c r="AE87" s="39" t="s">
        <v>67</v>
      </c>
      <c r="AF87" s="46"/>
      <c r="AG87" s="44" t="s">
        <v>122</v>
      </c>
      <c r="AH87" s="39">
        <f t="shared" si="16"/>
        <v>46</v>
      </c>
      <c r="AI87" s="39">
        <v>2</v>
      </c>
      <c r="AJ87" s="43">
        <f t="shared" si="17"/>
        <v>6372</v>
      </c>
      <c r="AK87" s="39">
        <f t="shared" si="18"/>
        <v>45.5</v>
      </c>
      <c r="AL87" s="43">
        <v>0</v>
      </c>
      <c r="AM87" s="43">
        <f t="shared" si="25"/>
        <v>3680000</v>
      </c>
      <c r="AN87" s="43">
        <f t="shared" si="19"/>
        <v>4600000</v>
      </c>
      <c r="AO87" s="43">
        <f t="shared" si="20"/>
        <v>5400000</v>
      </c>
      <c r="AP87" s="43">
        <f t="shared" si="21"/>
        <v>23194080</v>
      </c>
      <c r="AR87" s="43">
        <f t="shared" si="22"/>
        <v>0</v>
      </c>
      <c r="AS87" s="43">
        <f t="shared" si="23"/>
        <v>36874080</v>
      </c>
    </row>
    <row r="88" spans="1:49" ht="25.05" customHeight="1" x14ac:dyDescent="0.3">
      <c r="A88" s="44">
        <v>14551</v>
      </c>
      <c r="B88" s="44" t="s">
        <v>116</v>
      </c>
      <c r="C88" s="44" t="s">
        <v>117</v>
      </c>
      <c r="D88" s="39">
        <v>1</v>
      </c>
      <c r="E88" s="39">
        <v>2025</v>
      </c>
      <c r="F88" s="39">
        <v>2025</v>
      </c>
      <c r="G88" s="37" t="s">
        <v>51</v>
      </c>
      <c r="H88" s="44" t="s">
        <v>52</v>
      </c>
      <c r="I88" s="44" t="s">
        <v>53</v>
      </c>
      <c r="J88" s="37" t="s">
        <v>93</v>
      </c>
      <c r="K88" s="44" t="s">
        <v>94</v>
      </c>
      <c r="L88" s="44" t="s">
        <v>56</v>
      </c>
      <c r="M88" s="44" t="s">
        <v>57</v>
      </c>
      <c r="N88" s="44">
        <v>9</v>
      </c>
      <c r="O88" s="44" t="s">
        <v>118</v>
      </c>
      <c r="P88" s="44" t="s">
        <v>396</v>
      </c>
      <c r="Q88" s="44" t="s">
        <v>120</v>
      </c>
      <c r="R88" s="44" t="s">
        <v>61</v>
      </c>
      <c r="S88" s="44" t="s">
        <v>62</v>
      </c>
      <c r="T88" s="44" t="s">
        <v>63</v>
      </c>
      <c r="U88" s="45">
        <v>20</v>
      </c>
      <c r="V88" s="45">
        <v>170</v>
      </c>
      <c r="W88" s="45">
        <v>12</v>
      </c>
      <c r="X88" s="39">
        <f t="shared" si="24"/>
        <v>182</v>
      </c>
      <c r="Y88" s="45">
        <v>4</v>
      </c>
      <c r="Z88" s="45" t="s">
        <v>64</v>
      </c>
      <c r="AA88" s="45" t="s">
        <v>64</v>
      </c>
      <c r="AB88" s="45" t="s">
        <v>64</v>
      </c>
      <c r="AC88" s="46" t="s">
        <v>65</v>
      </c>
      <c r="AD88" s="41" t="s">
        <v>299</v>
      </c>
      <c r="AE88" s="39" t="s">
        <v>67</v>
      </c>
      <c r="AF88" s="46"/>
      <c r="AG88" s="44" t="s">
        <v>122</v>
      </c>
      <c r="AH88" s="39">
        <f t="shared" si="16"/>
        <v>46</v>
      </c>
      <c r="AI88" s="39">
        <v>2</v>
      </c>
      <c r="AJ88" s="43">
        <f t="shared" si="17"/>
        <v>6372</v>
      </c>
      <c r="AK88" s="39">
        <f t="shared" si="18"/>
        <v>45.5</v>
      </c>
      <c r="AL88" s="43">
        <v>0</v>
      </c>
      <c r="AM88" s="43">
        <f t="shared" si="25"/>
        <v>3680000</v>
      </c>
      <c r="AN88" s="43">
        <f t="shared" si="19"/>
        <v>4600000</v>
      </c>
      <c r="AO88" s="43">
        <f t="shared" si="20"/>
        <v>5400000</v>
      </c>
      <c r="AP88" s="43">
        <f t="shared" si="21"/>
        <v>23194080</v>
      </c>
      <c r="AR88" s="43">
        <f t="shared" si="22"/>
        <v>0</v>
      </c>
      <c r="AS88" s="43">
        <f t="shared" si="23"/>
        <v>36874080</v>
      </c>
    </row>
    <row r="89" spans="1:49" ht="25.05" customHeight="1" x14ac:dyDescent="0.3">
      <c r="A89" s="44">
        <v>14552</v>
      </c>
      <c r="B89" s="44" t="s">
        <v>116</v>
      </c>
      <c r="C89" s="44" t="s">
        <v>117</v>
      </c>
      <c r="D89" s="39">
        <v>1</v>
      </c>
      <c r="E89" s="39">
        <v>2025</v>
      </c>
      <c r="F89" s="39">
        <v>2025</v>
      </c>
      <c r="G89" s="37" t="s">
        <v>51</v>
      </c>
      <c r="H89" s="44" t="s">
        <v>52</v>
      </c>
      <c r="I89" s="44" t="s">
        <v>53</v>
      </c>
      <c r="J89" s="37" t="s">
        <v>397</v>
      </c>
      <c r="K89" s="44" t="s">
        <v>398</v>
      </c>
      <c r="L89" s="44" t="s">
        <v>56</v>
      </c>
      <c r="M89" s="44" t="s">
        <v>57</v>
      </c>
      <c r="N89" s="44">
        <v>9</v>
      </c>
      <c r="O89" s="44" t="s">
        <v>118</v>
      </c>
      <c r="P89" s="44" t="s">
        <v>399</v>
      </c>
      <c r="Q89" s="44" t="s">
        <v>120</v>
      </c>
      <c r="R89" s="44" t="s">
        <v>61</v>
      </c>
      <c r="S89" s="44" t="s">
        <v>62</v>
      </c>
      <c r="T89" s="44" t="s">
        <v>63</v>
      </c>
      <c r="U89" s="45">
        <v>20</v>
      </c>
      <c r="V89" s="45">
        <v>130</v>
      </c>
      <c r="W89" s="45">
        <v>12</v>
      </c>
      <c r="X89" s="39">
        <f t="shared" si="24"/>
        <v>142</v>
      </c>
      <c r="Y89" s="45">
        <v>4</v>
      </c>
      <c r="Z89" s="45" t="s">
        <v>64</v>
      </c>
      <c r="AA89" s="45" t="s">
        <v>64</v>
      </c>
      <c r="AB89" s="45" t="s">
        <v>64</v>
      </c>
      <c r="AC89" s="46" t="s">
        <v>65</v>
      </c>
      <c r="AD89" s="41" t="s">
        <v>299</v>
      </c>
      <c r="AE89" s="39" t="s">
        <v>67</v>
      </c>
      <c r="AF89" s="46"/>
      <c r="AG89" s="44" t="s">
        <v>122</v>
      </c>
      <c r="AH89" s="39">
        <f t="shared" si="16"/>
        <v>36</v>
      </c>
      <c r="AI89" s="39">
        <v>2</v>
      </c>
      <c r="AJ89" s="43">
        <f t="shared" si="17"/>
        <v>6372</v>
      </c>
      <c r="AK89" s="39">
        <f t="shared" si="18"/>
        <v>35.5</v>
      </c>
      <c r="AL89" s="43">
        <v>0</v>
      </c>
      <c r="AM89" s="43">
        <f t="shared" si="25"/>
        <v>2880000</v>
      </c>
      <c r="AN89" s="43">
        <f t="shared" si="19"/>
        <v>3600000</v>
      </c>
      <c r="AO89" s="43">
        <f t="shared" si="20"/>
        <v>5400000</v>
      </c>
      <c r="AP89" s="43">
        <f t="shared" si="21"/>
        <v>18096480</v>
      </c>
      <c r="AR89" s="43">
        <f t="shared" si="22"/>
        <v>0</v>
      </c>
      <c r="AS89" s="43">
        <f t="shared" si="23"/>
        <v>29976480</v>
      </c>
    </row>
    <row r="90" spans="1:49" ht="25.05" customHeight="1" x14ac:dyDescent="0.3">
      <c r="A90" s="44">
        <v>14553</v>
      </c>
      <c r="B90" s="44" t="s">
        <v>116</v>
      </c>
      <c r="C90" s="44" t="s">
        <v>117</v>
      </c>
      <c r="D90" s="39">
        <v>1</v>
      </c>
      <c r="E90" s="39">
        <v>2025</v>
      </c>
      <c r="F90" s="39">
        <v>2025</v>
      </c>
      <c r="G90" s="37" t="s">
        <v>51</v>
      </c>
      <c r="H90" s="44" t="s">
        <v>52</v>
      </c>
      <c r="I90" s="44" t="s">
        <v>53</v>
      </c>
      <c r="J90" s="37" t="s">
        <v>397</v>
      </c>
      <c r="K90" s="44" t="s">
        <v>398</v>
      </c>
      <c r="L90" s="44" t="s">
        <v>56</v>
      </c>
      <c r="M90" s="44" t="s">
        <v>57</v>
      </c>
      <c r="N90" s="44">
        <v>9</v>
      </c>
      <c r="O90" s="44" t="s">
        <v>118</v>
      </c>
      <c r="P90" s="44" t="s">
        <v>400</v>
      </c>
      <c r="Q90" s="44" t="s">
        <v>120</v>
      </c>
      <c r="R90" s="44" t="s">
        <v>61</v>
      </c>
      <c r="S90" s="44" t="s">
        <v>62</v>
      </c>
      <c r="T90" s="44" t="s">
        <v>63</v>
      </c>
      <c r="U90" s="45">
        <v>20</v>
      </c>
      <c r="V90" s="45">
        <v>130</v>
      </c>
      <c r="W90" s="45">
        <v>12</v>
      </c>
      <c r="X90" s="39">
        <f t="shared" si="24"/>
        <v>142</v>
      </c>
      <c r="Y90" s="45">
        <v>4</v>
      </c>
      <c r="Z90" s="45" t="s">
        <v>64</v>
      </c>
      <c r="AA90" s="45" t="s">
        <v>64</v>
      </c>
      <c r="AB90" s="45" t="s">
        <v>64</v>
      </c>
      <c r="AC90" s="46" t="s">
        <v>65</v>
      </c>
      <c r="AD90" s="41" t="s">
        <v>299</v>
      </c>
      <c r="AE90" s="39" t="s">
        <v>67</v>
      </c>
      <c r="AF90" s="46"/>
      <c r="AG90" s="44" t="s">
        <v>122</v>
      </c>
      <c r="AH90" s="39">
        <f t="shared" si="16"/>
        <v>36</v>
      </c>
      <c r="AI90" s="39">
        <v>2</v>
      </c>
      <c r="AJ90" s="43">
        <f t="shared" si="17"/>
        <v>6372</v>
      </c>
      <c r="AK90" s="39">
        <f t="shared" si="18"/>
        <v>35.5</v>
      </c>
      <c r="AL90" s="43">
        <v>0</v>
      </c>
      <c r="AM90" s="43">
        <f t="shared" si="25"/>
        <v>2880000</v>
      </c>
      <c r="AN90" s="43">
        <f t="shared" si="19"/>
        <v>3600000</v>
      </c>
      <c r="AO90" s="43">
        <f t="shared" si="20"/>
        <v>5400000</v>
      </c>
      <c r="AP90" s="43">
        <f t="shared" si="21"/>
        <v>18096480</v>
      </c>
      <c r="AR90" s="43">
        <f t="shared" si="22"/>
        <v>0</v>
      </c>
      <c r="AS90" s="43">
        <f t="shared" si="23"/>
        <v>29976480</v>
      </c>
    </row>
    <row r="91" spans="1:49" ht="25.05" customHeight="1" x14ac:dyDescent="0.3">
      <c r="A91" s="44">
        <v>14554</v>
      </c>
      <c r="B91" s="44" t="s">
        <v>116</v>
      </c>
      <c r="C91" s="44" t="s">
        <v>117</v>
      </c>
      <c r="D91" s="39">
        <v>1</v>
      </c>
      <c r="E91" s="39">
        <v>2025</v>
      </c>
      <c r="F91" s="39">
        <v>2025</v>
      </c>
      <c r="G91" s="37" t="s">
        <v>51</v>
      </c>
      <c r="H91" s="44" t="s">
        <v>52</v>
      </c>
      <c r="I91" s="44" t="s">
        <v>53</v>
      </c>
      <c r="J91" s="37" t="s">
        <v>397</v>
      </c>
      <c r="K91" s="44" t="s">
        <v>398</v>
      </c>
      <c r="L91" s="44" t="s">
        <v>56</v>
      </c>
      <c r="M91" s="44" t="s">
        <v>57</v>
      </c>
      <c r="N91" s="44">
        <v>9</v>
      </c>
      <c r="O91" s="44" t="s">
        <v>118</v>
      </c>
      <c r="P91" s="44" t="s">
        <v>401</v>
      </c>
      <c r="Q91" s="44" t="s">
        <v>120</v>
      </c>
      <c r="R91" s="44" t="s">
        <v>61</v>
      </c>
      <c r="S91" s="44" t="s">
        <v>62</v>
      </c>
      <c r="T91" s="44" t="s">
        <v>63</v>
      </c>
      <c r="U91" s="45">
        <v>20</v>
      </c>
      <c r="V91" s="45">
        <v>130</v>
      </c>
      <c r="W91" s="45">
        <v>12</v>
      </c>
      <c r="X91" s="39">
        <f t="shared" si="24"/>
        <v>142</v>
      </c>
      <c r="Y91" s="45">
        <v>4</v>
      </c>
      <c r="Z91" s="45" t="s">
        <v>64</v>
      </c>
      <c r="AA91" s="45" t="s">
        <v>64</v>
      </c>
      <c r="AB91" s="45" t="s">
        <v>64</v>
      </c>
      <c r="AC91" s="46" t="s">
        <v>65</v>
      </c>
      <c r="AD91" s="41" t="s">
        <v>299</v>
      </c>
      <c r="AE91" s="39" t="s">
        <v>67</v>
      </c>
      <c r="AF91" s="46"/>
      <c r="AG91" s="44" t="s">
        <v>122</v>
      </c>
      <c r="AH91" s="39">
        <f t="shared" si="16"/>
        <v>36</v>
      </c>
      <c r="AI91" s="39">
        <v>2</v>
      </c>
      <c r="AJ91" s="43">
        <f t="shared" si="17"/>
        <v>6372</v>
      </c>
      <c r="AK91" s="39">
        <f t="shared" si="18"/>
        <v>35.5</v>
      </c>
      <c r="AL91" s="43">
        <v>0</v>
      </c>
      <c r="AM91" s="43">
        <f t="shared" si="25"/>
        <v>2880000</v>
      </c>
      <c r="AN91" s="43">
        <f t="shared" si="19"/>
        <v>3600000</v>
      </c>
      <c r="AO91" s="43">
        <f t="shared" si="20"/>
        <v>5400000</v>
      </c>
      <c r="AP91" s="43">
        <f t="shared" si="21"/>
        <v>18096480</v>
      </c>
      <c r="AR91" s="43">
        <f t="shared" si="22"/>
        <v>0</v>
      </c>
      <c r="AS91" s="43">
        <f t="shared" si="23"/>
        <v>29976480</v>
      </c>
    </row>
    <row r="92" spans="1:49" ht="25.05" customHeight="1" x14ac:dyDescent="0.3">
      <c r="A92" s="44">
        <v>14555</v>
      </c>
      <c r="B92" s="44" t="s">
        <v>116</v>
      </c>
      <c r="C92" s="44" t="s">
        <v>117</v>
      </c>
      <c r="D92" s="39">
        <v>1</v>
      </c>
      <c r="E92" s="39">
        <v>2025</v>
      </c>
      <c r="F92" s="39">
        <v>2025</v>
      </c>
      <c r="G92" s="37" t="s">
        <v>51</v>
      </c>
      <c r="H92" s="44" t="s">
        <v>52</v>
      </c>
      <c r="I92" s="44" t="s">
        <v>53</v>
      </c>
      <c r="J92" s="37" t="s">
        <v>402</v>
      </c>
      <c r="K92" s="44" t="s">
        <v>403</v>
      </c>
      <c r="L92" s="44" t="s">
        <v>56</v>
      </c>
      <c r="M92" s="44" t="s">
        <v>57</v>
      </c>
      <c r="N92" s="44">
        <v>9</v>
      </c>
      <c r="O92" s="44" t="s">
        <v>118</v>
      </c>
      <c r="P92" s="44" t="s">
        <v>404</v>
      </c>
      <c r="Q92" s="44" t="s">
        <v>120</v>
      </c>
      <c r="R92" s="44" t="s">
        <v>61</v>
      </c>
      <c r="S92" s="44" t="s">
        <v>62</v>
      </c>
      <c r="T92" s="44" t="s">
        <v>63</v>
      </c>
      <c r="U92" s="45">
        <v>20</v>
      </c>
      <c r="V92" s="45">
        <v>145</v>
      </c>
      <c r="W92" s="45">
        <v>12</v>
      </c>
      <c r="X92" s="39">
        <f t="shared" si="24"/>
        <v>157</v>
      </c>
      <c r="Y92" s="45">
        <v>4</v>
      </c>
      <c r="Z92" s="45" t="s">
        <v>64</v>
      </c>
      <c r="AA92" s="45" t="s">
        <v>64</v>
      </c>
      <c r="AB92" s="45" t="s">
        <v>64</v>
      </c>
      <c r="AC92" s="46" t="s">
        <v>65</v>
      </c>
      <c r="AD92" s="41" t="s">
        <v>405</v>
      </c>
      <c r="AE92" s="39" t="s">
        <v>67</v>
      </c>
      <c r="AF92" s="46"/>
      <c r="AG92" s="44" t="s">
        <v>122</v>
      </c>
      <c r="AH92" s="39">
        <f t="shared" si="16"/>
        <v>40</v>
      </c>
      <c r="AI92" s="39">
        <v>2</v>
      </c>
      <c r="AJ92" s="43">
        <f t="shared" si="17"/>
        <v>6372</v>
      </c>
      <c r="AK92" s="39">
        <f t="shared" si="18"/>
        <v>39.25</v>
      </c>
      <c r="AL92" s="43">
        <v>0</v>
      </c>
      <c r="AM92" s="43">
        <f t="shared" si="25"/>
        <v>3200000</v>
      </c>
      <c r="AN92" s="43">
        <f t="shared" si="19"/>
        <v>4000000</v>
      </c>
      <c r="AO92" s="43">
        <f t="shared" si="20"/>
        <v>5400000</v>
      </c>
      <c r="AP92" s="43">
        <f t="shared" si="21"/>
        <v>20008080</v>
      </c>
      <c r="AR92" s="43">
        <f t="shared" si="22"/>
        <v>0</v>
      </c>
      <c r="AS92" s="43">
        <f t="shared" si="23"/>
        <v>32608080</v>
      </c>
    </row>
    <row r="93" spans="1:49" ht="25.05" customHeight="1" x14ac:dyDescent="0.3">
      <c r="A93" s="44">
        <v>14556</v>
      </c>
      <c r="B93" s="44" t="s">
        <v>116</v>
      </c>
      <c r="C93" s="44" t="s">
        <v>117</v>
      </c>
      <c r="D93" s="39">
        <v>1</v>
      </c>
      <c r="E93" s="39">
        <v>2025</v>
      </c>
      <c r="F93" s="39">
        <v>2025</v>
      </c>
      <c r="G93" s="37" t="s">
        <v>51</v>
      </c>
      <c r="H93" s="44" t="s">
        <v>52</v>
      </c>
      <c r="I93" s="44" t="s">
        <v>53</v>
      </c>
      <c r="J93" s="37" t="s">
        <v>402</v>
      </c>
      <c r="K93" s="44" t="s">
        <v>403</v>
      </c>
      <c r="L93" s="44" t="s">
        <v>56</v>
      </c>
      <c r="M93" s="44" t="s">
        <v>57</v>
      </c>
      <c r="N93" s="44">
        <v>9</v>
      </c>
      <c r="O93" s="44" t="s">
        <v>118</v>
      </c>
      <c r="P93" s="44" t="s">
        <v>406</v>
      </c>
      <c r="Q93" s="44" t="s">
        <v>120</v>
      </c>
      <c r="R93" s="44" t="s">
        <v>61</v>
      </c>
      <c r="S93" s="44" t="s">
        <v>62</v>
      </c>
      <c r="T93" s="44" t="s">
        <v>63</v>
      </c>
      <c r="U93" s="45">
        <v>20</v>
      </c>
      <c r="V93" s="45">
        <v>145</v>
      </c>
      <c r="W93" s="45">
        <v>12</v>
      </c>
      <c r="X93" s="39">
        <f t="shared" si="24"/>
        <v>157</v>
      </c>
      <c r="Y93" s="45">
        <v>4</v>
      </c>
      <c r="Z93" s="45" t="s">
        <v>64</v>
      </c>
      <c r="AA93" s="45" t="s">
        <v>64</v>
      </c>
      <c r="AB93" s="45" t="s">
        <v>64</v>
      </c>
      <c r="AC93" s="46" t="s">
        <v>65</v>
      </c>
      <c r="AD93" s="41" t="s">
        <v>405</v>
      </c>
      <c r="AE93" s="39" t="s">
        <v>67</v>
      </c>
      <c r="AF93" s="46"/>
      <c r="AG93" s="44" t="s">
        <v>122</v>
      </c>
      <c r="AH93" s="39">
        <f t="shared" si="16"/>
        <v>40</v>
      </c>
      <c r="AI93" s="39">
        <v>2</v>
      </c>
      <c r="AJ93" s="43">
        <f t="shared" si="17"/>
        <v>6372</v>
      </c>
      <c r="AK93" s="39">
        <f t="shared" si="18"/>
        <v>39.25</v>
      </c>
      <c r="AL93" s="43">
        <v>0</v>
      </c>
      <c r="AM93" s="43">
        <f t="shared" si="25"/>
        <v>3200000</v>
      </c>
      <c r="AN93" s="43">
        <f t="shared" si="19"/>
        <v>4000000</v>
      </c>
      <c r="AO93" s="43">
        <f t="shared" si="20"/>
        <v>5400000</v>
      </c>
      <c r="AP93" s="43">
        <f t="shared" si="21"/>
        <v>20008080</v>
      </c>
      <c r="AR93" s="43">
        <f t="shared" si="22"/>
        <v>0</v>
      </c>
      <c r="AS93" s="43">
        <f t="shared" si="23"/>
        <v>32608080</v>
      </c>
    </row>
    <row r="94" spans="1:49" ht="25.05" customHeight="1" x14ac:dyDescent="0.3">
      <c r="A94" s="44">
        <v>14557</v>
      </c>
      <c r="B94" s="44" t="s">
        <v>116</v>
      </c>
      <c r="C94" s="44" t="s">
        <v>117</v>
      </c>
      <c r="D94" s="39">
        <v>1</v>
      </c>
      <c r="E94" s="39">
        <v>2025</v>
      </c>
      <c r="F94" s="39">
        <v>2025</v>
      </c>
      <c r="G94" s="37" t="s">
        <v>51</v>
      </c>
      <c r="H94" s="44" t="s">
        <v>52</v>
      </c>
      <c r="I94" s="44" t="s">
        <v>53</v>
      </c>
      <c r="J94" s="37" t="s">
        <v>402</v>
      </c>
      <c r="K94" s="44" t="s">
        <v>403</v>
      </c>
      <c r="L94" s="44" t="s">
        <v>56</v>
      </c>
      <c r="M94" s="44" t="s">
        <v>57</v>
      </c>
      <c r="N94" s="44">
        <v>9</v>
      </c>
      <c r="O94" s="44" t="s">
        <v>118</v>
      </c>
      <c r="P94" s="44" t="s">
        <v>407</v>
      </c>
      <c r="Q94" s="44" t="s">
        <v>120</v>
      </c>
      <c r="R94" s="44" t="s">
        <v>61</v>
      </c>
      <c r="S94" s="44" t="s">
        <v>62</v>
      </c>
      <c r="T94" s="44" t="s">
        <v>63</v>
      </c>
      <c r="U94" s="45">
        <v>20</v>
      </c>
      <c r="V94" s="45">
        <v>145</v>
      </c>
      <c r="W94" s="45">
        <v>12</v>
      </c>
      <c r="X94" s="39">
        <f t="shared" si="24"/>
        <v>157</v>
      </c>
      <c r="Y94" s="45">
        <v>4</v>
      </c>
      <c r="Z94" s="45" t="s">
        <v>64</v>
      </c>
      <c r="AA94" s="45" t="s">
        <v>64</v>
      </c>
      <c r="AB94" s="45" t="s">
        <v>64</v>
      </c>
      <c r="AC94" s="46" t="s">
        <v>65</v>
      </c>
      <c r="AD94" s="41" t="s">
        <v>405</v>
      </c>
      <c r="AE94" s="39" t="s">
        <v>67</v>
      </c>
      <c r="AF94" s="46"/>
      <c r="AG94" s="44" t="s">
        <v>122</v>
      </c>
      <c r="AH94" s="39">
        <f t="shared" si="16"/>
        <v>40</v>
      </c>
      <c r="AI94" s="39">
        <v>2</v>
      </c>
      <c r="AJ94" s="43">
        <f t="shared" si="17"/>
        <v>6372</v>
      </c>
      <c r="AK94" s="39">
        <f t="shared" si="18"/>
        <v>39.25</v>
      </c>
      <c r="AL94" s="43">
        <v>0</v>
      </c>
      <c r="AM94" s="43">
        <f t="shared" si="25"/>
        <v>3200000</v>
      </c>
      <c r="AN94" s="43">
        <f t="shared" si="19"/>
        <v>4000000</v>
      </c>
      <c r="AO94" s="43">
        <f t="shared" si="20"/>
        <v>5400000</v>
      </c>
      <c r="AP94" s="43">
        <f t="shared" si="21"/>
        <v>20008080</v>
      </c>
      <c r="AR94" s="43">
        <f t="shared" si="22"/>
        <v>0</v>
      </c>
      <c r="AS94" s="43">
        <f t="shared" si="23"/>
        <v>32608080</v>
      </c>
    </row>
    <row r="95" spans="1:49" ht="25.05" customHeight="1" x14ac:dyDescent="0.3">
      <c r="A95" s="35">
        <v>14379</v>
      </c>
      <c r="B95" s="35" t="s">
        <v>190</v>
      </c>
      <c r="C95" s="35" t="s">
        <v>191</v>
      </c>
      <c r="D95" s="36">
        <v>1</v>
      </c>
      <c r="E95" s="36">
        <v>2025</v>
      </c>
      <c r="F95" s="36">
        <v>2025</v>
      </c>
      <c r="G95" s="35" t="s">
        <v>127</v>
      </c>
      <c r="H95" s="35" t="s">
        <v>190</v>
      </c>
      <c r="I95" s="35" t="s">
        <v>192</v>
      </c>
      <c r="J95" s="37" t="s">
        <v>408</v>
      </c>
      <c r="K95" s="35" t="s">
        <v>409</v>
      </c>
      <c r="L95" s="35" t="s">
        <v>65</v>
      </c>
      <c r="M95" s="35" t="s">
        <v>65</v>
      </c>
      <c r="N95" s="35">
        <v>13</v>
      </c>
      <c r="O95" s="35" t="s">
        <v>104</v>
      </c>
      <c r="P95" s="35" t="s">
        <v>193</v>
      </c>
      <c r="Q95" s="35" t="s">
        <v>152</v>
      </c>
      <c r="R95" s="35" t="s">
        <v>61</v>
      </c>
      <c r="S95" s="35" t="s">
        <v>62</v>
      </c>
      <c r="T95" s="35" t="s">
        <v>63</v>
      </c>
      <c r="U95" s="36">
        <v>20</v>
      </c>
      <c r="V95" s="36">
        <v>70</v>
      </c>
      <c r="W95" s="36" t="s">
        <v>65</v>
      </c>
      <c r="X95" s="39">
        <f t="shared" si="24"/>
        <v>70</v>
      </c>
      <c r="Y95" s="36">
        <v>5</v>
      </c>
      <c r="Z95" s="36" t="s">
        <v>64</v>
      </c>
      <c r="AA95" s="36" t="s">
        <v>67</v>
      </c>
      <c r="AB95" s="45" t="s">
        <v>67</v>
      </c>
      <c r="AC95" s="46" t="s">
        <v>65</v>
      </c>
      <c r="AD95" s="41" t="s">
        <v>410</v>
      </c>
      <c r="AE95" s="39" t="s">
        <v>67</v>
      </c>
      <c r="AF95" s="51"/>
      <c r="AG95" s="35" t="s">
        <v>68</v>
      </c>
      <c r="AH95" s="39">
        <f t="shared" si="16"/>
        <v>14</v>
      </c>
      <c r="AI95" s="39">
        <v>1</v>
      </c>
      <c r="AJ95" s="43">
        <f t="shared" si="17"/>
        <v>5074</v>
      </c>
      <c r="AK95" s="39">
        <f t="shared" si="18"/>
        <v>14</v>
      </c>
      <c r="AL95" s="43">
        <v>0</v>
      </c>
      <c r="AM95" s="43">
        <f t="shared" si="25"/>
        <v>1120000</v>
      </c>
      <c r="AN95" s="43">
        <f t="shared" si="19"/>
        <v>0</v>
      </c>
      <c r="AO95" s="43">
        <f t="shared" si="20"/>
        <v>0</v>
      </c>
      <c r="AP95" s="43">
        <f t="shared" si="21"/>
        <v>7103600</v>
      </c>
      <c r="AR95" s="43">
        <f t="shared" si="22"/>
        <v>0</v>
      </c>
      <c r="AS95" s="43">
        <f t="shared" si="23"/>
        <v>8223600</v>
      </c>
      <c r="AT95" s="35" t="s">
        <v>195</v>
      </c>
      <c r="AU95" s="35" t="s">
        <v>196</v>
      </c>
      <c r="AV95" s="35" t="s">
        <v>197</v>
      </c>
      <c r="AW95" s="35" t="s">
        <v>198</v>
      </c>
    </row>
    <row r="96" spans="1:49" ht="25.05" customHeight="1" x14ac:dyDescent="0.3">
      <c r="A96" s="35">
        <v>14506</v>
      </c>
      <c r="B96" s="35" t="s">
        <v>125</v>
      </c>
      <c r="C96" s="35" t="s">
        <v>126</v>
      </c>
      <c r="D96" s="36">
        <v>1</v>
      </c>
      <c r="E96" s="36">
        <v>2025</v>
      </c>
      <c r="F96" s="36">
        <v>2025</v>
      </c>
      <c r="G96" s="35" t="s">
        <v>127</v>
      </c>
      <c r="H96" s="35" t="s">
        <v>125</v>
      </c>
      <c r="I96" s="35" t="s">
        <v>128</v>
      </c>
      <c r="J96" s="37" t="s">
        <v>411</v>
      </c>
      <c r="K96" s="35" t="s">
        <v>412</v>
      </c>
      <c r="L96" s="35" t="s">
        <v>65</v>
      </c>
      <c r="M96" s="35" t="s">
        <v>65</v>
      </c>
      <c r="N96" s="35">
        <v>2</v>
      </c>
      <c r="O96" s="35" t="s">
        <v>143</v>
      </c>
      <c r="P96" s="35" t="s">
        <v>244</v>
      </c>
      <c r="Q96" s="35" t="s">
        <v>132</v>
      </c>
      <c r="R96" s="35" t="s">
        <v>61</v>
      </c>
      <c r="S96" s="35" t="s">
        <v>62</v>
      </c>
      <c r="T96" s="35" t="s">
        <v>108</v>
      </c>
      <c r="U96" s="36">
        <v>10</v>
      </c>
      <c r="V96" s="36">
        <v>55</v>
      </c>
      <c r="W96" s="36" t="s">
        <v>65</v>
      </c>
      <c r="X96" s="39">
        <f t="shared" si="24"/>
        <v>55</v>
      </c>
      <c r="Y96" s="36">
        <v>5</v>
      </c>
      <c r="Z96" s="36" t="s">
        <v>64</v>
      </c>
      <c r="AA96" s="36" t="s">
        <v>67</v>
      </c>
      <c r="AB96" s="45" t="s">
        <v>67</v>
      </c>
      <c r="AC96" s="46" t="s">
        <v>65</v>
      </c>
      <c r="AD96" s="41" t="s">
        <v>413</v>
      </c>
      <c r="AE96" s="39" t="s">
        <v>67</v>
      </c>
      <c r="AF96" s="51"/>
      <c r="AG96" s="35" t="s">
        <v>68</v>
      </c>
      <c r="AH96" s="39">
        <f t="shared" si="16"/>
        <v>11</v>
      </c>
      <c r="AI96" s="39">
        <v>2</v>
      </c>
      <c r="AJ96" s="43">
        <f t="shared" si="17"/>
        <v>6372</v>
      </c>
      <c r="AK96" s="39">
        <f t="shared" si="18"/>
        <v>11</v>
      </c>
      <c r="AL96" s="43">
        <v>0</v>
      </c>
      <c r="AM96" s="43">
        <f t="shared" si="25"/>
        <v>440000</v>
      </c>
      <c r="AN96" s="43">
        <f t="shared" si="19"/>
        <v>0</v>
      </c>
      <c r="AO96" s="43">
        <f t="shared" si="20"/>
        <v>0</v>
      </c>
      <c r="AP96" s="43">
        <f t="shared" si="21"/>
        <v>3504600</v>
      </c>
      <c r="AR96" s="43">
        <f t="shared" si="22"/>
        <v>0</v>
      </c>
      <c r="AS96" s="43">
        <f t="shared" si="23"/>
        <v>3944600</v>
      </c>
      <c r="AT96" s="35" t="s">
        <v>274</v>
      </c>
      <c r="AU96" s="35" t="s">
        <v>275</v>
      </c>
      <c r="AV96" s="35" t="s">
        <v>414</v>
      </c>
      <c r="AW96" s="35" t="s">
        <v>247</v>
      </c>
    </row>
    <row r="97" spans="1:49" ht="25.05" customHeight="1" x14ac:dyDescent="0.3">
      <c r="A97" s="35">
        <v>14440</v>
      </c>
      <c r="B97" s="35" t="s">
        <v>125</v>
      </c>
      <c r="C97" s="35" t="s">
        <v>126</v>
      </c>
      <c r="D97" s="36">
        <v>1</v>
      </c>
      <c r="E97" s="36">
        <v>2025</v>
      </c>
      <c r="F97" s="36">
        <v>2025</v>
      </c>
      <c r="G97" s="35" t="s">
        <v>127</v>
      </c>
      <c r="H97" s="35" t="s">
        <v>125</v>
      </c>
      <c r="I97" s="35" t="s">
        <v>128</v>
      </c>
      <c r="J97" s="37" t="s">
        <v>415</v>
      </c>
      <c r="K97" s="35" t="s">
        <v>416</v>
      </c>
      <c r="L97" s="35" t="s">
        <v>65</v>
      </c>
      <c r="M97" s="35" t="s">
        <v>65</v>
      </c>
      <c r="N97" s="35">
        <v>6</v>
      </c>
      <c r="O97" s="35" t="s">
        <v>375</v>
      </c>
      <c r="P97" s="35" t="s">
        <v>417</v>
      </c>
      <c r="Q97" s="35" t="s">
        <v>152</v>
      </c>
      <c r="R97" s="35" t="s">
        <v>61</v>
      </c>
      <c r="S97" s="35" t="s">
        <v>62</v>
      </c>
      <c r="T97" s="35" t="s">
        <v>63</v>
      </c>
      <c r="U97" s="36">
        <v>10</v>
      </c>
      <c r="V97" s="36">
        <v>15</v>
      </c>
      <c r="W97" s="36" t="s">
        <v>65</v>
      </c>
      <c r="X97" s="39">
        <f t="shared" si="24"/>
        <v>15</v>
      </c>
      <c r="Y97" s="36">
        <v>4</v>
      </c>
      <c r="Z97" s="36" t="s">
        <v>64</v>
      </c>
      <c r="AA97" s="36" t="s">
        <v>67</v>
      </c>
      <c r="AB97" s="45" t="s">
        <v>67</v>
      </c>
      <c r="AC97" s="46" t="s">
        <v>65</v>
      </c>
      <c r="AD97" s="41" t="s">
        <v>418</v>
      </c>
      <c r="AE97" s="39" t="s">
        <v>67</v>
      </c>
      <c r="AF97" s="51"/>
      <c r="AG97" s="35" t="s">
        <v>68</v>
      </c>
      <c r="AH97" s="39">
        <f t="shared" si="16"/>
        <v>4</v>
      </c>
      <c r="AI97" s="39">
        <v>1</v>
      </c>
      <c r="AJ97" s="43">
        <f t="shared" si="17"/>
        <v>5074</v>
      </c>
      <c r="AK97" s="39">
        <f t="shared" si="18"/>
        <v>3.75</v>
      </c>
      <c r="AL97" s="43">
        <v>0</v>
      </c>
      <c r="AM97" s="43">
        <f t="shared" si="25"/>
        <v>160000</v>
      </c>
      <c r="AN97" s="43">
        <f t="shared" si="19"/>
        <v>0</v>
      </c>
      <c r="AO97" s="43">
        <f t="shared" si="20"/>
        <v>0</v>
      </c>
      <c r="AP97" s="43">
        <f t="shared" si="21"/>
        <v>761100</v>
      </c>
      <c r="AR97" s="43">
        <f t="shared" si="22"/>
        <v>0</v>
      </c>
      <c r="AS97" s="43">
        <f t="shared" si="23"/>
        <v>921100</v>
      </c>
      <c r="AT97" s="35" t="s">
        <v>172</v>
      </c>
      <c r="AU97" s="35" t="s">
        <v>173</v>
      </c>
      <c r="AV97" s="35" t="s">
        <v>419</v>
      </c>
      <c r="AW97" s="35" t="s">
        <v>420</v>
      </c>
    </row>
    <row r="98" spans="1:49" ht="25.05" customHeight="1" x14ac:dyDescent="0.3">
      <c r="A98" s="35">
        <v>14502</v>
      </c>
      <c r="B98" s="35" t="s">
        <v>125</v>
      </c>
      <c r="C98" s="35" t="s">
        <v>126</v>
      </c>
      <c r="D98" s="36">
        <v>1</v>
      </c>
      <c r="E98" s="36">
        <v>2025</v>
      </c>
      <c r="F98" s="36">
        <v>2025</v>
      </c>
      <c r="G98" s="35" t="s">
        <v>127</v>
      </c>
      <c r="H98" s="35" t="s">
        <v>125</v>
      </c>
      <c r="I98" s="35" t="s">
        <v>128</v>
      </c>
      <c r="J98" s="37" t="s">
        <v>421</v>
      </c>
      <c r="K98" s="35" t="s">
        <v>422</v>
      </c>
      <c r="L98" s="35" t="s">
        <v>65</v>
      </c>
      <c r="M98" s="35" t="s">
        <v>65</v>
      </c>
      <c r="N98" s="35">
        <v>4</v>
      </c>
      <c r="O98" s="35" t="s">
        <v>286</v>
      </c>
      <c r="P98" s="35" t="s">
        <v>423</v>
      </c>
      <c r="Q98" s="35" t="s">
        <v>132</v>
      </c>
      <c r="R98" s="35" t="s">
        <v>61</v>
      </c>
      <c r="S98" s="35" t="s">
        <v>62</v>
      </c>
      <c r="T98" s="35" t="s">
        <v>108</v>
      </c>
      <c r="U98" s="36">
        <v>10</v>
      </c>
      <c r="V98" s="36">
        <v>80</v>
      </c>
      <c r="W98" s="36" t="s">
        <v>65</v>
      </c>
      <c r="X98" s="39">
        <f t="shared" si="24"/>
        <v>80</v>
      </c>
      <c r="Y98" s="36">
        <v>5</v>
      </c>
      <c r="Z98" s="36" t="s">
        <v>64</v>
      </c>
      <c r="AA98" s="36" t="s">
        <v>67</v>
      </c>
      <c r="AB98" s="45" t="s">
        <v>67</v>
      </c>
      <c r="AC98" s="46" t="s">
        <v>65</v>
      </c>
      <c r="AD98" s="41" t="s">
        <v>424</v>
      </c>
      <c r="AE98" s="39" t="s">
        <v>67</v>
      </c>
      <c r="AF98" s="51"/>
      <c r="AG98" s="35" t="s">
        <v>68</v>
      </c>
      <c r="AH98" s="39">
        <f t="shared" si="16"/>
        <v>16</v>
      </c>
      <c r="AI98" s="39">
        <v>1</v>
      </c>
      <c r="AJ98" s="43">
        <f t="shared" si="17"/>
        <v>5074</v>
      </c>
      <c r="AK98" s="39">
        <f t="shared" si="18"/>
        <v>16</v>
      </c>
      <c r="AL98" s="43">
        <v>0</v>
      </c>
      <c r="AM98" s="43">
        <f t="shared" si="25"/>
        <v>640000</v>
      </c>
      <c r="AN98" s="43">
        <f t="shared" si="19"/>
        <v>0</v>
      </c>
      <c r="AO98" s="43">
        <f t="shared" si="20"/>
        <v>0</v>
      </c>
      <c r="AP98" s="43">
        <f t="shared" si="21"/>
        <v>4059200</v>
      </c>
      <c r="AR98" s="43">
        <f t="shared" si="22"/>
        <v>0</v>
      </c>
      <c r="AS98" s="43">
        <f t="shared" si="23"/>
        <v>4699200</v>
      </c>
      <c r="AT98" s="35" t="s">
        <v>274</v>
      </c>
      <c r="AU98" s="35" t="s">
        <v>275</v>
      </c>
      <c r="AV98" s="35" t="s">
        <v>425</v>
      </c>
      <c r="AW98" s="35" t="s">
        <v>426</v>
      </c>
    </row>
    <row r="99" spans="1:49" ht="25.05" customHeight="1" x14ac:dyDescent="0.3">
      <c r="A99" s="35">
        <v>14376</v>
      </c>
      <c r="B99" s="35" t="s">
        <v>190</v>
      </c>
      <c r="C99" s="35" t="s">
        <v>191</v>
      </c>
      <c r="D99" s="36">
        <v>1</v>
      </c>
      <c r="E99" s="36">
        <v>2025</v>
      </c>
      <c r="F99" s="36">
        <v>2025</v>
      </c>
      <c r="G99" s="35" t="s">
        <v>127</v>
      </c>
      <c r="H99" s="35" t="s">
        <v>190</v>
      </c>
      <c r="I99" s="35" t="s">
        <v>192</v>
      </c>
      <c r="J99" s="37" t="s">
        <v>427</v>
      </c>
      <c r="K99" s="35" t="s">
        <v>428</v>
      </c>
      <c r="L99" s="35" t="s">
        <v>65</v>
      </c>
      <c r="M99" s="35" t="s">
        <v>65</v>
      </c>
      <c r="N99" s="35">
        <v>13</v>
      </c>
      <c r="O99" s="35" t="s">
        <v>104</v>
      </c>
      <c r="P99" s="35" t="s">
        <v>193</v>
      </c>
      <c r="Q99" s="35" t="s">
        <v>152</v>
      </c>
      <c r="R99" s="35" t="s">
        <v>61</v>
      </c>
      <c r="S99" s="35" t="s">
        <v>62</v>
      </c>
      <c r="T99" s="35" t="s">
        <v>63</v>
      </c>
      <c r="U99" s="36">
        <v>20</v>
      </c>
      <c r="V99" s="36">
        <v>90</v>
      </c>
      <c r="W99" s="36" t="s">
        <v>65</v>
      </c>
      <c r="X99" s="39">
        <f t="shared" si="24"/>
        <v>90</v>
      </c>
      <c r="Y99" s="36">
        <v>5</v>
      </c>
      <c r="Z99" s="36" t="s">
        <v>64</v>
      </c>
      <c r="AA99" s="36" t="s">
        <v>67</v>
      </c>
      <c r="AB99" s="45" t="s">
        <v>67</v>
      </c>
      <c r="AC99" s="46" t="s">
        <v>65</v>
      </c>
      <c r="AD99" s="41" t="s">
        <v>429</v>
      </c>
      <c r="AE99" s="39" t="s">
        <v>67</v>
      </c>
      <c r="AF99" s="51"/>
      <c r="AG99" s="35" t="s">
        <v>68</v>
      </c>
      <c r="AH99" s="39">
        <f t="shared" si="16"/>
        <v>18</v>
      </c>
      <c r="AI99" s="39">
        <v>2</v>
      </c>
      <c r="AJ99" s="43">
        <f t="shared" si="17"/>
        <v>6372</v>
      </c>
      <c r="AK99" s="39">
        <f t="shared" si="18"/>
        <v>18</v>
      </c>
      <c r="AL99" s="43">
        <v>0</v>
      </c>
      <c r="AM99" s="43">
        <f t="shared" si="25"/>
        <v>1440000</v>
      </c>
      <c r="AN99" s="43">
        <f t="shared" si="19"/>
        <v>0</v>
      </c>
      <c r="AO99" s="43">
        <f t="shared" si="20"/>
        <v>0</v>
      </c>
      <c r="AP99" s="43">
        <f t="shared" si="21"/>
        <v>11469600</v>
      </c>
      <c r="AR99" s="43">
        <f t="shared" si="22"/>
        <v>0</v>
      </c>
      <c r="AS99" s="43">
        <f t="shared" si="23"/>
        <v>12909600</v>
      </c>
      <c r="AT99" s="35" t="s">
        <v>195</v>
      </c>
      <c r="AU99" s="35" t="s">
        <v>196</v>
      </c>
      <c r="AV99" s="35" t="s">
        <v>197</v>
      </c>
      <c r="AW99" s="35" t="s">
        <v>198</v>
      </c>
    </row>
    <row r="100" spans="1:49" ht="25.05" customHeight="1" x14ac:dyDescent="0.3">
      <c r="A100" s="35">
        <v>14509</v>
      </c>
      <c r="B100" s="35" t="s">
        <v>125</v>
      </c>
      <c r="C100" s="35" t="s">
        <v>126</v>
      </c>
      <c r="D100" s="36">
        <v>1</v>
      </c>
      <c r="E100" s="36">
        <v>2025</v>
      </c>
      <c r="F100" s="36">
        <v>2025</v>
      </c>
      <c r="G100" s="35" t="s">
        <v>127</v>
      </c>
      <c r="H100" s="35" t="s">
        <v>125</v>
      </c>
      <c r="I100" s="35" t="s">
        <v>128</v>
      </c>
      <c r="J100" s="37" t="s">
        <v>427</v>
      </c>
      <c r="K100" s="35" t="s">
        <v>428</v>
      </c>
      <c r="L100" s="35" t="s">
        <v>65</v>
      </c>
      <c r="M100" s="35" t="s">
        <v>65</v>
      </c>
      <c r="N100" s="35">
        <v>2</v>
      </c>
      <c r="O100" s="35" t="s">
        <v>143</v>
      </c>
      <c r="P100" s="35" t="s">
        <v>430</v>
      </c>
      <c r="Q100" s="35" t="s">
        <v>132</v>
      </c>
      <c r="R100" s="35" t="s">
        <v>61</v>
      </c>
      <c r="S100" s="35" t="s">
        <v>62</v>
      </c>
      <c r="T100" s="35" t="s">
        <v>108</v>
      </c>
      <c r="U100" s="36">
        <v>10</v>
      </c>
      <c r="V100" s="36">
        <v>90</v>
      </c>
      <c r="W100" s="36" t="s">
        <v>65</v>
      </c>
      <c r="X100" s="39">
        <f t="shared" si="24"/>
        <v>90</v>
      </c>
      <c r="Y100" s="36">
        <v>5</v>
      </c>
      <c r="Z100" s="36" t="s">
        <v>64</v>
      </c>
      <c r="AA100" s="36" t="s">
        <v>67</v>
      </c>
      <c r="AB100" s="45" t="s">
        <v>67</v>
      </c>
      <c r="AC100" s="46" t="s">
        <v>65</v>
      </c>
      <c r="AD100" s="41" t="s">
        <v>431</v>
      </c>
      <c r="AE100" s="39" t="s">
        <v>67</v>
      </c>
      <c r="AF100" s="51"/>
      <c r="AG100" s="35" t="s">
        <v>68</v>
      </c>
      <c r="AH100" s="39">
        <f t="shared" si="16"/>
        <v>18</v>
      </c>
      <c r="AI100" s="39">
        <v>2</v>
      </c>
      <c r="AJ100" s="43">
        <f t="shared" si="17"/>
        <v>6372</v>
      </c>
      <c r="AK100" s="39">
        <f t="shared" si="18"/>
        <v>18</v>
      </c>
      <c r="AL100" s="43">
        <v>0</v>
      </c>
      <c r="AM100" s="43">
        <f t="shared" si="25"/>
        <v>720000</v>
      </c>
      <c r="AN100" s="43">
        <f t="shared" si="19"/>
        <v>0</v>
      </c>
      <c r="AO100" s="43">
        <f t="shared" si="20"/>
        <v>0</v>
      </c>
      <c r="AP100" s="43">
        <f t="shared" si="21"/>
        <v>5734800</v>
      </c>
      <c r="AR100" s="43">
        <f t="shared" si="22"/>
        <v>0</v>
      </c>
      <c r="AS100" s="43">
        <f t="shared" si="23"/>
        <v>6454800</v>
      </c>
      <c r="AT100" s="35" t="s">
        <v>274</v>
      </c>
      <c r="AU100" s="35" t="s">
        <v>275</v>
      </c>
      <c r="AV100" s="35" t="s">
        <v>432</v>
      </c>
      <c r="AW100" s="35" t="s">
        <v>433</v>
      </c>
    </row>
    <row r="101" spans="1:49" ht="25.05" customHeight="1" x14ac:dyDescent="0.3">
      <c r="A101" s="35">
        <v>14480</v>
      </c>
      <c r="B101" s="35" t="s">
        <v>125</v>
      </c>
      <c r="C101" s="35" t="s">
        <v>126</v>
      </c>
      <c r="D101" s="36">
        <v>1</v>
      </c>
      <c r="E101" s="36">
        <v>2025</v>
      </c>
      <c r="F101" s="36">
        <v>2025</v>
      </c>
      <c r="G101" s="35" t="s">
        <v>127</v>
      </c>
      <c r="H101" s="35" t="s">
        <v>125</v>
      </c>
      <c r="I101" s="35" t="s">
        <v>128</v>
      </c>
      <c r="J101" s="37" t="s">
        <v>56</v>
      </c>
      <c r="K101" s="35" t="s">
        <v>57</v>
      </c>
      <c r="L101" s="35" t="s">
        <v>65</v>
      </c>
      <c r="M101" s="35" t="s">
        <v>65</v>
      </c>
      <c r="N101" s="35">
        <v>13</v>
      </c>
      <c r="O101" s="35" t="s">
        <v>104</v>
      </c>
      <c r="P101" s="35" t="s">
        <v>434</v>
      </c>
      <c r="Q101" s="35" t="s">
        <v>435</v>
      </c>
      <c r="R101" s="35" t="s">
        <v>61</v>
      </c>
      <c r="S101" s="35" t="s">
        <v>62</v>
      </c>
      <c r="T101" s="35" t="s">
        <v>108</v>
      </c>
      <c r="U101" s="36">
        <v>15</v>
      </c>
      <c r="V101" s="36">
        <v>12</v>
      </c>
      <c r="W101" s="36" t="s">
        <v>65</v>
      </c>
      <c r="X101" s="39">
        <f t="shared" si="24"/>
        <v>12</v>
      </c>
      <c r="Y101" s="36">
        <v>4</v>
      </c>
      <c r="Z101" s="36" t="s">
        <v>64</v>
      </c>
      <c r="AA101" s="36" t="s">
        <v>67</v>
      </c>
      <c r="AB101" s="45" t="s">
        <v>67</v>
      </c>
      <c r="AC101" s="46" t="s">
        <v>65</v>
      </c>
      <c r="AD101" s="41" t="s">
        <v>436</v>
      </c>
      <c r="AE101" s="39" t="s">
        <v>67</v>
      </c>
      <c r="AF101" s="51"/>
      <c r="AG101" s="35" t="s">
        <v>68</v>
      </c>
      <c r="AH101" s="39">
        <f t="shared" si="16"/>
        <v>3</v>
      </c>
      <c r="AI101" s="39">
        <v>1</v>
      </c>
      <c r="AJ101" s="43">
        <f t="shared" si="17"/>
        <v>5074</v>
      </c>
      <c r="AK101" s="39">
        <f t="shared" si="18"/>
        <v>3</v>
      </c>
      <c r="AL101" s="43">
        <v>0</v>
      </c>
      <c r="AM101" s="43">
        <f t="shared" si="25"/>
        <v>180000</v>
      </c>
      <c r="AN101" s="43">
        <f t="shared" si="19"/>
        <v>0</v>
      </c>
      <c r="AO101" s="43">
        <f t="shared" si="20"/>
        <v>0</v>
      </c>
      <c r="AP101" s="43">
        <f t="shared" si="21"/>
        <v>913320</v>
      </c>
      <c r="AR101" s="43">
        <f t="shared" si="22"/>
        <v>0</v>
      </c>
      <c r="AS101" s="43">
        <f t="shared" si="23"/>
        <v>1093320</v>
      </c>
      <c r="AT101" s="35" t="s">
        <v>437</v>
      </c>
      <c r="AU101" s="35" t="s">
        <v>438</v>
      </c>
      <c r="AV101" s="35" t="s">
        <v>439</v>
      </c>
      <c r="AW101" s="35" t="s">
        <v>440</v>
      </c>
    </row>
    <row r="102" spans="1:49" ht="25.05" customHeight="1" x14ac:dyDescent="0.3">
      <c r="A102" s="35">
        <v>14358</v>
      </c>
      <c r="B102" s="35" t="s">
        <v>190</v>
      </c>
      <c r="C102" s="35" t="s">
        <v>191</v>
      </c>
      <c r="D102" s="36">
        <v>1</v>
      </c>
      <c r="E102" s="36">
        <v>2025</v>
      </c>
      <c r="F102" s="36">
        <v>2025</v>
      </c>
      <c r="G102" s="35" t="s">
        <v>127</v>
      </c>
      <c r="H102" s="35" t="s">
        <v>190</v>
      </c>
      <c r="I102" s="35" t="s">
        <v>192</v>
      </c>
      <c r="J102" s="37" t="s">
        <v>441</v>
      </c>
      <c r="K102" s="35" t="s">
        <v>442</v>
      </c>
      <c r="L102" s="35" t="s">
        <v>65</v>
      </c>
      <c r="M102" s="35" t="s">
        <v>65</v>
      </c>
      <c r="N102" s="35">
        <v>1</v>
      </c>
      <c r="O102" s="35" t="s">
        <v>443</v>
      </c>
      <c r="P102" s="35" t="s">
        <v>444</v>
      </c>
      <c r="Q102" s="35" t="s">
        <v>445</v>
      </c>
      <c r="R102" s="35" t="s">
        <v>61</v>
      </c>
      <c r="S102" s="35" t="s">
        <v>107</v>
      </c>
      <c r="T102" s="35" t="s">
        <v>446</v>
      </c>
      <c r="U102" s="36">
        <v>10</v>
      </c>
      <c r="V102" s="36">
        <v>8</v>
      </c>
      <c r="W102" s="36" t="s">
        <v>65</v>
      </c>
      <c r="X102" s="39">
        <f t="shared" si="24"/>
        <v>8</v>
      </c>
      <c r="Y102" s="36">
        <v>4</v>
      </c>
      <c r="Z102" s="36" t="s">
        <v>64</v>
      </c>
      <c r="AA102" s="36" t="s">
        <v>64</v>
      </c>
      <c r="AB102" s="45" t="s">
        <v>67</v>
      </c>
      <c r="AC102" s="46" t="s">
        <v>65</v>
      </c>
      <c r="AD102" s="41" t="s">
        <v>447</v>
      </c>
      <c r="AE102" s="39" t="s">
        <v>67</v>
      </c>
      <c r="AF102" s="51"/>
      <c r="AG102" s="35" t="s">
        <v>68</v>
      </c>
      <c r="AH102" s="39">
        <f t="shared" si="16"/>
        <v>2</v>
      </c>
      <c r="AI102" s="39">
        <v>1</v>
      </c>
      <c r="AJ102" s="43">
        <f t="shared" si="17"/>
        <v>5074</v>
      </c>
      <c r="AK102" s="39">
        <f t="shared" si="18"/>
        <v>2</v>
      </c>
      <c r="AL102" s="43">
        <v>0</v>
      </c>
      <c r="AM102" s="43">
        <f t="shared" si="25"/>
        <v>80000</v>
      </c>
      <c r="AN102" s="43">
        <f t="shared" si="19"/>
        <v>100000</v>
      </c>
      <c r="AO102" s="43">
        <f t="shared" si="20"/>
        <v>0</v>
      </c>
      <c r="AP102" s="43">
        <f t="shared" si="21"/>
        <v>405920</v>
      </c>
      <c r="AR102" s="43">
        <f t="shared" si="22"/>
        <v>0</v>
      </c>
      <c r="AS102" s="43">
        <f t="shared" si="23"/>
        <v>585920</v>
      </c>
      <c r="AT102" s="35" t="s">
        <v>448</v>
      </c>
      <c r="AU102" s="35" t="s">
        <v>449</v>
      </c>
      <c r="AV102" s="35" t="s">
        <v>450</v>
      </c>
      <c r="AW102" s="35" t="s">
        <v>451</v>
      </c>
    </row>
    <row r="103" spans="1:49" ht="25.05" customHeight="1" x14ac:dyDescent="0.3">
      <c r="A103" s="35">
        <v>14252</v>
      </c>
      <c r="B103" s="35" t="s">
        <v>49</v>
      </c>
      <c r="C103" s="35" t="s">
        <v>50</v>
      </c>
      <c r="D103" s="36">
        <v>4</v>
      </c>
      <c r="E103" s="36">
        <v>2025</v>
      </c>
      <c r="F103" s="36">
        <v>2025</v>
      </c>
      <c r="G103" s="35" t="s">
        <v>127</v>
      </c>
      <c r="H103" s="35" t="s">
        <v>49</v>
      </c>
      <c r="I103" s="35" t="s">
        <v>452</v>
      </c>
      <c r="J103" s="37" t="s">
        <v>453</v>
      </c>
      <c r="K103" s="35" t="s">
        <v>454</v>
      </c>
      <c r="L103" s="35" t="s">
        <v>65</v>
      </c>
      <c r="M103" s="35" t="s">
        <v>65</v>
      </c>
      <c r="N103" s="35">
        <v>13</v>
      </c>
      <c r="O103" s="35" t="s">
        <v>104</v>
      </c>
      <c r="P103" s="35" t="s">
        <v>455</v>
      </c>
      <c r="Q103" s="35" t="s">
        <v>152</v>
      </c>
      <c r="R103" s="35" t="s">
        <v>61</v>
      </c>
      <c r="S103" s="35" t="s">
        <v>107</v>
      </c>
      <c r="T103" s="35" t="s">
        <v>63</v>
      </c>
      <c r="U103" s="36">
        <v>19</v>
      </c>
      <c r="V103" s="36">
        <v>20</v>
      </c>
      <c r="W103" s="36" t="s">
        <v>65</v>
      </c>
      <c r="X103" s="39">
        <f t="shared" si="24"/>
        <v>20</v>
      </c>
      <c r="Y103" s="36">
        <v>4</v>
      </c>
      <c r="Z103" s="36" t="s">
        <v>64</v>
      </c>
      <c r="AA103" s="36" t="s">
        <v>67</v>
      </c>
      <c r="AB103" s="45" t="s">
        <v>67</v>
      </c>
      <c r="AC103" s="46" t="s">
        <v>65</v>
      </c>
      <c r="AD103" s="41" t="s">
        <v>456</v>
      </c>
      <c r="AE103" s="39" t="s">
        <v>67</v>
      </c>
      <c r="AF103" s="51"/>
      <c r="AG103" s="35" t="s">
        <v>68</v>
      </c>
      <c r="AH103" s="39">
        <f t="shared" si="16"/>
        <v>5</v>
      </c>
      <c r="AI103" s="39">
        <v>1</v>
      </c>
      <c r="AJ103" s="43">
        <f t="shared" si="17"/>
        <v>5074</v>
      </c>
      <c r="AK103" s="39">
        <f t="shared" si="18"/>
        <v>5</v>
      </c>
      <c r="AL103" s="43">
        <v>0</v>
      </c>
      <c r="AM103" s="43">
        <f t="shared" si="25"/>
        <v>380000</v>
      </c>
      <c r="AN103" s="43">
        <f t="shared" si="19"/>
        <v>0</v>
      </c>
      <c r="AO103" s="60">
        <f t="shared" si="20"/>
        <v>0</v>
      </c>
      <c r="AP103" s="43">
        <f t="shared" si="21"/>
        <v>1928120</v>
      </c>
      <c r="AR103" s="43">
        <f t="shared" si="22"/>
        <v>0</v>
      </c>
      <c r="AS103" s="43">
        <f t="shared" si="23"/>
        <v>2308120</v>
      </c>
      <c r="AT103" s="35" t="s">
        <v>457</v>
      </c>
      <c r="AU103" s="35" t="s">
        <v>458</v>
      </c>
      <c r="AV103" s="35" t="s">
        <v>459</v>
      </c>
      <c r="AW103" s="35" t="s">
        <v>460</v>
      </c>
    </row>
    <row r="104" spans="1:49" ht="25.05" customHeight="1" x14ac:dyDescent="0.3">
      <c r="A104" s="35">
        <v>14390</v>
      </c>
      <c r="B104" s="35" t="s">
        <v>125</v>
      </c>
      <c r="C104" s="35" t="s">
        <v>126</v>
      </c>
      <c r="D104" s="36">
        <v>1</v>
      </c>
      <c r="E104" s="36">
        <v>2025</v>
      </c>
      <c r="F104" s="36">
        <v>2025</v>
      </c>
      <c r="G104" s="35" t="s">
        <v>127</v>
      </c>
      <c r="H104" s="35" t="s">
        <v>125</v>
      </c>
      <c r="I104" s="35" t="s">
        <v>128</v>
      </c>
      <c r="J104" s="37" t="s">
        <v>207</v>
      </c>
      <c r="K104" s="35" t="s">
        <v>208</v>
      </c>
      <c r="L104" s="35" t="s">
        <v>65</v>
      </c>
      <c r="M104" s="35" t="s">
        <v>65</v>
      </c>
      <c r="N104" s="35">
        <v>5</v>
      </c>
      <c r="O104" s="35" t="s">
        <v>236</v>
      </c>
      <c r="P104" s="35" t="s">
        <v>461</v>
      </c>
      <c r="Q104" s="35" t="s">
        <v>462</v>
      </c>
      <c r="R104" s="35" t="s">
        <v>61</v>
      </c>
      <c r="S104" s="35" t="s">
        <v>107</v>
      </c>
      <c r="T104" s="35" t="s">
        <v>463</v>
      </c>
      <c r="U104" s="36">
        <v>20</v>
      </c>
      <c r="V104" s="36">
        <v>8</v>
      </c>
      <c r="W104" s="36" t="s">
        <v>65</v>
      </c>
      <c r="X104" s="39">
        <f t="shared" si="24"/>
        <v>8</v>
      </c>
      <c r="Y104" s="36">
        <v>4</v>
      </c>
      <c r="Z104" s="36" t="s">
        <v>64</v>
      </c>
      <c r="AA104" s="36" t="s">
        <v>67</v>
      </c>
      <c r="AB104" s="45" t="s">
        <v>67</v>
      </c>
      <c r="AC104" s="46" t="s">
        <v>65</v>
      </c>
      <c r="AD104" s="41" t="s">
        <v>464</v>
      </c>
      <c r="AE104" s="39" t="s">
        <v>67</v>
      </c>
      <c r="AF104" s="51"/>
      <c r="AG104" s="35" t="s">
        <v>68</v>
      </c>
      <c r="AH104" s="39">
        <f t="shared" si="16"/>
        <v>2</v>
      </c>
      <c r="AI104" s="39">
        <v>1</v>
      </c>
      <c r="AJ104" s="43">
        <f t="shared" si="17"/>
        <v>5074</v>
      </c>
      <c r="AK104" s="39">
        <f t="shared" si="18"/>
        <v>2</v>
      </c>
      <c r="AL104" s="43">
        <v>0</v>
      </c>
      <c r="AM104" s="43">
        <f t="shared" si="25"/>
        <v>160000</v>
      </c>
      <c r="AN104" s="43">
        <f t="shared" si="19"/>
        <v>0</v>
      </c>
      <c r="AO104" s="43">
        <f t="shared" si="20"/>
        <v>0</v>
      </c>
      <c r="AP104" s="43">
        <f t="shared" si="21"/>
        <v>811840</v>
      </c>
      <c r="AR104" s="43">
        <f t="shared" si="22"/>
        <v>0</v>
      </c>
      <c r="AS104" s="43">
        <f t="shared" si="23"/>
        <v>971840</v>
      </c>
      <c r="AT104" s="35" t="s">
        <v>465</v>
      </c>
      <c r="AU104" s="35" t="s">
        <v>466</v>
      </c>
      <c r="AV104" s="35" t="s">
        <v>467</v>
      </c>
      <c r="AW104" s="35" t="s">
        <v>468</v>
      </c>
    </row>
    <row r="105" spans="1:49" ht="25.05" customHeight="1" x14ac:dyDescent="0.3">
      <c r="A105" s="35">
        <v>14299</v>
      </c>
      <c r="B105" s="35" t="s">
        <v>469</v>
      </c>
      <c r="C105" s="35" t="s">
        <v>470</v>
      </c>
      <c r="D105" s="36">
        <v>1</v>
      </c>
      <c r="E105" s="36">
        <v>2025</v>
      </c>
      <c r="F105" s="36">
        <v>2025</v>
      </c>
      <c r="G105" s="35" t="s">
        <v>127</v>
      </c>
      <c r="H105" s="35" t="s">
        <v>469</v>
      </c>
      <c r="I105" s="35" t="s">
        <v>471</v>
      </c>
      <c r="J105" s="37" t="s">
        <v>427</v>
      </c>
      <c r="K105" s="35" t="s">
        <v>428</v>
      </c>
      <c r="L105" s="35" t="s">
        <v>65</v>
      </c>
      <c r="M105" s="35" t="s">
        <v>65</v>
      </c>
      <c r="N105" s="35">
        <v>13</v>
      </c>
      <c r="O105" s="35" t="s">
        <v>104</v>
      </c>
      <c r="P105" s="35" t="s">
        <v>455</v>
      </c>
      <c r="Q105" s="35" t="s">
        <v>152</v>
      </c>
      <c r="R105" s="35" t="s">
        <v>61</v>
      </c>
      <c r="S105" s="35" t="s">
        <v>107</v>
      </c>
      <c r="T105" s="35" t="s">
        <v>63</v>
      </c>
      <c r="U105" s="36">
        <v>15</v>
      </c>
      <c r="V105" s="36">
        <v>90</v>
      </c>
      <c r="W105" s="36" t="s">
        <v>65</v>
      </c>
      <c r="X105" s="39">
        <f t="shared" si="24"/>
        <v>90</v>
      </c>
      <c r="Y105" s="36">
        <v>4</v>
      </c>
      <c r="Z105" s="36" t="s">
        <v>64</v>
      </c>
      <c r="AA105" s="36" t="s">
        <v>67</v>
      </c>
      <c r="AB105" s="45" t="s">
        <v>67</v>
      </c>
      <c r="AC105" s="46" t="s">
        <v>65</v>
      </c>
      <c r="AD105" s="41" t="s">
        <v>472</v>
      </c>
      <c r="AE105" s="39" t="s">
        <v>67</v>
      </c>
      <c r="AF105" s="51"/>
      <c r="AG105" s="35" t="s">
        <v>68</v>
      </c>
      <c r="AH105" s="39">
        <f t="shared" si="16"/>
        <v>23</v>
      </c>
      <c r="AI105" s="39">
        <v>2</v>
      </c>
      <c r="AJ105" s="43">
        <f t="shared" si="17"/>
        <v>6372</v>
      </c>
      <c r="AK105" s="39">
        <f t="shared" si="18"/>
        <v>22.5</v>
      </c>
      <c r="AL105" s="43">
        <v>0</v>
      </c>
      <c r="AM105" s="43">
        <f t="shared" si="25"/>
        <v>1380000</v>
      </c>
      <c r="AN105" s="43">
        <f t="shared" si="19"/>
        <v>0</v>
      </c>
      <c r="AO105" s="43">
        <f t="shared" si="20"/>
        <v>0</v>
      </c>
      <c r="AP105" s="43">
        <f t="shared" si="21"/>
        <v>8602200</v>
      </c>
      <c r="AR105" s="43">
        <f t="shared" si="22"/>
        <v>0</v>
      </c>
      <c r="AS105" s="43">
        <f t="shared" si="23"/>
        <v>9982200</v>
      </c>
      <c r="AT105" s="35" t="s">
        <v>473</v>
      </c>
      <c r="AU105" s="35" t="s">
        <v>474</v>
      </c>
      <c r="AV105" s="35" t="s">
        <v>475</v>
      </c>
      <c r="AW105" s="35" t="s">
        <v>476</v>
      </c>
    </row>
    <row r="106" spans="1:49" ht="25.05" customHeight="1" x14ac:dyDescent="0.3">
      <c r="A106" s="35">
        <v>14378</v>
      </c>
      <c r="B106" s="35" t="s">
        <v>190</v>
      </c>
      <c r="C106" s="35" t="s">
        <v>191</v>
      </c>
      <c r="D106" s="36">
        <v>1</v>
      </c>
      <c r="E106" s="36">
        <v>2025</v>
      </c>
      <c r="F106" s="36">
        <v>2025</v>
      </c>
      <c r="G106" s="35" t="s">
        <v>127</v>
      </c>
      <c r="H106" s="35" t="s">
        <v>190</v>
      </c>
      <c r="I106" s="35" t="s">
        <v>192</v>
      </c>
      <c r="J106" s="37" t="s">
        <v>427</v>
      </c>
      <c r="K106" s="35" t="s">
        <v>428</v>
      </c>
      <c r="L106" s="35" t="s">
        <v>65</v>
      </c>
      <c r="M106" s="35" t="s">
        <v>65</v>
      </c>
      <c r="N106" s="35">
        <v>13</v>
      </c>
      <c r="O106" s="35" t="s">
        <v>104</v>
      </c>
      <c r="P106" s="35" t="s">
        <v>193</v>
      </c>
      <c r="Q106" s="35" t="s">
        <v>152</v>
      </c>
      <c r="R106" s="35" t="s">
        <v>61</v>
      </c>
      <c r="S106" s="35" t="s">
        <v>107</v>
      </c>
      <c r="T106" s="35" t="s">
        <v>63</v>
      </c>
      <c r="U106" s="36">
        <v>20</v>
      </c>
      <c r="V106" s="36">
        <v>90</v>
      </c>
      <c r="W106" s="36" t="s">
        <v>65</v>
      </c>
      <c r="X106" s="39">
        <f t="shared" si="24"/>
        <v>90</v>
      </c>
      <c r="Y106" s="36">
        <v>5</v>
      </c>
      <c r="Z106" s="36" t="s">
        <v>64</v>
      </c>
      <c r="AA106" s="36" t="s">
        <v>67</v>
      </c>
      <c r="AB106" s="45" t="s">
        <v>67</v>
      </c>
      <c r="AC106" s="46" t="s">
        <v>65</v>
      </c>
      <c r="AD106" s="41" t="s">
        <v>477</v>
      </c>
      <c r="AE106" s="39" t="s">
        <v>67</v>
      </c>
      <c r="AF106" s="51"/>
      <c r="AG106" s="35" t="s">
        <v>68</v>
      </c>
      <c r="AH106" s="39">
        <f t="shared" si="16"/>
        <v>18</v>
      </c>
      <c r="AI106" s="39">
        <v>2</v>
      </c>
      <c r="AJ106" s="43">
        <f t="shared" si="17"/>
        <v>6372</v>
      </c>
      <c r="AK106" s="39">
        <f t="shared" si="18"/>
        <v>18</v>
      </c>
      <c r="AL106" s="43">
        <v>0</v>
      </c>
      <c r="AM106" s="43">
        <f t="shared" si="25"/>
        <v>1440000</v>
      </c>
      <c r="AN106" s="43">
        <f t="shared" si="19"/>
        <v>0</v>
      </c>
      <c r="AO106" s="43">
        <f t="shared" si="20"/>
        <v>0</v>
      </c>
      <c r="AP106" s="43">
        <f t="shared" si="21"/>
        <v>11469600</v>
      </c>
      <c r="AR106" s="43">
        <f t="shared" si="22"/>
        <v>0</v>
      </c>
      <c r="AS106" s="43">
        <f t="shared" si="23"/>
        <v>12909600</v>
      </c>
      <c r="AT106" s="35" t="s">
        <v>195</v>
      </c>
      <c r="AU106" s="35" t="s">
        <v>196</v>
      </c>
      <c r="AV106" s="35" t="s">
        <v>197</v>
      </c>
      <c r="AW106" s="35" t="s">
        <v>198</v>
      </c>
    </row>
    <row r="107" spans="1:49" ht="25.05" customHeight="1" x14ac:dyDescent="0.3">
      <c r="A107" s="35">
        <v>14470</v>
      </c>
      <c r="B107" s="35" t="s">
        <v>49</v>
      </c>
      <c r="C107" s="35" t="s">
        <v>50</v>
      </c>
      <c r="D107" s="36">
        <v>4</v>
      </c>
      <c r="E107" s="36">
        <v>2025</v>
      </c>
      <c r="F107" s="36">
        <v>2025</v>
      </c>
      <c r="G107" s="35" t="s">
        <v>127</v>
      </c>
      <c r="H107" s="35" t="s">
        <v>49</v>
      </c>
      <c r="I107" s="35" t="s">
        <v>452</v>
      </c>
      <c r="J107" s="37" t="s">
        <v>427</v>
      </c>
      <c r="K107" s="35" t="s">
        <v>428</v>
      </c>
      <c r="L107" s="35" t="s">
        <v>65</v>
      </c>
      <c r="M107" s="35" t="s">
        <v>65</v>
      </c>
      <c r="N107" s="35">
        <v>8</v>
      </c>
      <c r="O107" s="35" t="s">
        <v>58</v>
      </c>
      <c r="P107" s="35" t="s">
        <v>199</v>
      </c>
      <c r="Q107" s="35" t="s">
        <v>152</v>
      </c>
      <c r="R107" s="35" t="s">
        <v>61</v>
      </c>
      <c r="S107" s="35" t="s">
        <v>107</v>
      </c>
      <c r="T107" s="35" t="s">
        <v>63</v>
      </c>
      <c r="U107" s="36">
        <v>15</v>
      </c>
      <c r="V107" s="36">
        <v>90</v>
      </c>
      <c r="W107" s="36" t="s">
        <v>65</v>
      </c>
      <c r="X107" s="39">
        <f t="shared" si="24"/>
        <v>90</v>
      </c>
      <c r="Y107" s="36">
        <v>5</v>
      </c>
      <c r="Z107" s="36" t="s">
        <v>64</v>
      </c>
      <c r="AA107" s="36" t="s">
        <v>67</v>
      </c>
      <c r="AB107" s="45" t="s">
        <v>67</v>
      </c>
      <c r="AC107" s="46" t="s">
        <v>65</v>
      </c>
      <c r="AD107" s="41" t="s">
        <v>478</v>
      </c>
      <c r="AE107" s="39" t="s">
        <v>67</v>
      </c>
      <c r="AF107" s="51"/>
      <c r="AG107" s="35" t="s">
        <v>68</v>
      </c>
      <c r="AH107" s="39">
        <f t="shared" si="16"/>
        <v>18</v>
      </c>
      <c r="AI107" s="39">
        <v>2</v>
      </c>
      <c r="AJ107" s="43">
        <f t="shared" si="17"/>
        <v>6372</v>
      </c>
      <c r="AK107" s="39">
        <f t="shared" si="18"/>
        <v>18</v>
      </c>
      <c r="AL107" s="43">
        <v>0</v>
      </c>
      <c r="AM107" s="43">
        <f t="shared" si="25"/>
        <v>1080000</v>
      </c>
      <c r="AN107" s="43">
        <f t="shared" si="19"/>
        <v>0</v>
      </c>
      <c r="AO107" s="60">
        <f t="shared" si="20"/>
        <v>0</v>
      </c>
      <c r="AP107" s="43">
        <f t="shared" si="21"/>
        <v>8602200</v>
      </c>
      <c r="AR107" s="43">
        <f t="shared" si="22"/>
        <v>0</v>
      </c>
      <c r="AS107" s="43">
        <f t="shared" si="23"/>
        <v>9682200</v>
      </c>
      <c r="AT107" s="35" t="s">
        <v>479</v>
      </c>
      <c r="AU107" s="35" t="s">
        <v>480</v>
      </c>
      <c r="AV107" s="35" t="s">
        <v>481</v>
      </c>
      <c r="AW107" s="35" t="s">
        <v>482</v>
      </c>
    </row>
    <row r="108" spans="1:49" ht="25.05" customHeight="1" x14ac:dyDescent="0.3">
      <c r="A108" s="35">
        <v>14415</v>
      </c>
      <c r="B108" s="35" t="s">
        <v>125</v>
      </c>
      <c r="C108" s="35" t="s">
        <v>126</v>
      </c>
      <c r="D108" s="36">
        <v>1</v>
      </c>
      <c r="E108" s="36">
        <v>2025</v>
      </c>
      <c r="F108" s="36">
        <v>2025</v>
      </c>
      <c r="G108" s="35" t="s">
        <v>127</v>
      </c>
      <c r="H108" s="35" t="s">
        <v>125</v>
      </c>
      <c r="I108" s="35" t="s">
        <v>128</v>
      </c>
      <c r="J108" s="37" t="s">
        <v>483</v>
      </c>
      <c r="K108" s="35" t="s">
        <v>484</v>
      </c>
      <c r="L108" s="35" t="s">
        <v>65</v>
      </c>
      <c r="M108" s="35" t="s">
        <v>65</v>
      </c>
      <c r="N108" s="35">
        <v>14</v>
      </c>
      <c r="O108" s="35" t="s">
        <v>485</v>
      </c>
      <c r="P108" s="35" t="s">
        <v>486</v>
      </c>
      <c r="Q108" s="35" t="s">
        <v>462</v>
      </c>
      <c r="R108" s="35" t="s">
        <v>61</v>
      </c>
      <c r="S108" s="35" t="s">
        <v>107</v>
      </c>
      <c r="T108" s="35" t="s">
        <v>487</v>
      </c>
      <c r="U108" s="36">
        <v>20</v>
      </c>
      <c r="V108" s="36">
        <v>8</v>
      </c>
      <c r="W108" s="36" t="s">
        <v>65</v>
      </c>
      <c r="X108" s="39">
        <f t="shared" si="24"/>
        <v>8</v>
      </c>
      <c r="Y108" s="36">
        <v>5</v>
      </c>
      <c r="Z108" s="36" t="s">
        <v>64</v>
      </c>
      <c r="AA108" s="36" t="s">
        <v>67</v>
      </c>
      <c r="AB108" s="45" t="s">
        <v>67</v>
      </c>
      <c r="AC108" s="46" t="s">
        <v>65</v>
      </c>
      <c r="AD108" s="41" t="s">
        <v>488</v>
      </c>
      <c r="AE108" s="39" t="s">
        <v>67</v>
      </c>
      <c r="AF108" s="51"/>
      <c r="AG108" s="35" t="s">
        <v>68</v>
      </c>
      <c r="AH108" s="39">
        <f t="shared" si="16"/>
        <v>2</v>
      </c>
      <c r="AI108" s="39">
        <v>1</v>
      </c>
      <c r="AJ108" s="43">
        <f t="shared" si="17"/>
        <v>5074</v>
      </c>
      <c r="AK108" s="39">
        <f t="shared" si="18"/>
        <v>1.6</v>
      </c>
      <c r="AL108" s="43">
        <v>0</v>
      </c>
      <c r="AM108" s="43">
        <f t="shared" si="25"/>
        <v>160000</v>
      </c>
      <c r="AN108" s="43">
        <f t="shared" si="19"/>
        <v>0</v>
      </c>
      <c r="AO108" s="43">
        <f t="shared" si="20"/>
        <v>0</v>
      </c>
      <c r="AP108" s="43">
        <f t="shared" si="21"/>
        <v>811840</v>
      </c>
      <c r="AR108" s="43">
        <f t="shared" si="22"/>
        <v>0</v>
      </c>
      <c r="AS108" s="43">
        <f t="shared" si="23"/>
        <v>971840</v>
      </c>
      <c r="AT108" s="35" t="s">
        <v>489</v>
      </c>
      <c r="AU108" s="35" t="s">
        <v>490</v>
      </c>
      <c r="AV108" s="35" t="s">
        <v>491</v>
      </c>
      <c r="AW108" s="35" t="s">
        <v>492</v>
      </c>
    </row>
    <row r="109" spans="1:49" ht="25.05" customHeight="1" x14ac:dyDescent="0.3">
      <c r="A109" s="35">
        <v>14391</v>
      </c>
      <c r="B109" s="35" t="s">
        <v>125</v>
      </c>
      <c r="C109" s="35" t="s">
        <v>126</v>
      </c>
      <c r="D109" s="36">
        <v>1</v>
      </c>
      <c r="E109" s="36">
        <v>2025</v>
      </c>
      <c r="F109" s="36">
        <v>2025</v>
      </c>
      <c r="G109" s="35" t="s">
        <v>127</v>
      </c>
      <c r="H109" s="35" t="s">
        <v>125</v>
      </c>
      <c r="I109" s="35" t="s">
        <v>128</v>
      </c>
      <c r="J109" s="37" t="s">
        <v>493</v>
      </c>
      <c r="K109" s="35" t="s">
        <v>494</v>
      </c>
      <c r="L109" s="35" t="s">
        <v>65</v>
      </c>
      <c r="M109" s="35" t="s">
        <v>65</v>
      </c>
      <c r="N109" s="35">
        <v>5</v>
      </c>
      <c r="O109" s="35" t="s">
        <v>236</v>
      </c>
      <c r="P109" s="35" t="s">
        <v>461</v>
      </c>
      <c r="Q109" s="35" t="s">
        <v>462</v>
      </c>
      <c r="R109" s="35" t="s">
        <v>61</v>
      </c>
      <c r="S109" s="35" t="s">
        <v>107</v>
      </c>
      <c r="T109" s="35" t="s">
        <v>495</v>
      </c>
      <c r="U109" s="36">
        <v>17</v>
      </c>
      <c r="V109" s="36">
        <v>72</v>
      </c>
      <c r="W109" s="36" t="s">
        <v>65</v>
      </c>
      <c r="X109" s="39">
        <f t="shared" si="24"/>
        <v>72</v>
      </c>
      <c r="Y109" s="36">
        <v>4</v>
      </c>
      <c r="Z109" s="36" t="s">
        <v>64</v>
      </c>
      <c r="AA109" s="36" t="s">
        <v>67</v>
      </c>
      <c r="AB109" s="45" t="s">
        <v>67</v>
      </c>
      <c r="AC109" s="46" t="s">
        <v>65</v>
      </c>
      <c r="AD109" s="41" t="s">
        <v>464</v>
      </c>
      <c r="AE109" s="39" t="s">
        <v>67</v>
      </c>
      <c r="AF109" s="51"/>
      <c r="AG109" s="35" t="s">
        <v>68</v>
      </c>
      <c r="AH109" s="39">
        <f t="shared" si="16"/>
        <v>18</v>
      </c>
      <c r="AI109" s="39">
        <v>1</v>
      </c>
      <c r="AJ109" s="43">
        <f t="shared" si="17"/>
        <v>5074</v>
      </c>
      <c r="AK109" s="39">
        <f t="shared" si="18"/>
        <v>18</v>
      </c>
      <c r="AL109" s="43">
        <v>0</v>
      </c>
      <c r="AM109" s="43">
        <f t="shared" si="25"/>
        <v>1224000</v>
      </c>
      <c r="AN109" s="43">
        <f t="shared" si="19"/>
        <v>0</v>
      </c>
      <c r="AO109" s="43">
        <f t="shared" si="20"/>
        <v>0</v>
      </c>
      <c r="AP109" s="43">
        <f t="shared" si="21"/>
        <v>6210576</v>
      </c>
      <c r="AR109" s="43">
        <f t="shared" si="22"/>
        <v>0</v>
      </c>
      <c r="AS109" s="43">
        <f t="shared" si="23"/>
        <v>7434576</v>
      </c>
      <c r="AT109" s="35" t="s">
        <v>465</v>
      </c>
      <c r="AU109" s="35" t="s">
        <v>466</v>
      </c>
      <c r="AV109" s="35" t="s">
        <v>467</v>
      </c>
      <c r="AW109" s="35" t="s">
        <v>468</v>
      </c>
    </row>
    <row r="110" spans="1:49" ht="25.05" customHeight="1" x14ac:dyDescent="0.3">
      <c r="A110" s="35">
        <v>14275</v>
      </c>
      <c r="B110" s="35" t="s">
        <v>125</v>
      </c>
      <c r="C110" s="35" t="s">
        <v>126</v>
      </c>
      <c r="D110" s="36">
        <v>1</v>
      </c>
      <c r="E110" s="36">
        <v>2025</v>
      </c>
      <c r="F110" s="36">
        <v>2025</v>
      </c>
      <c r="G110" s="35" t="s">
        <v>127</v>
      </c>
      <c r="H110" s="35" t="s">
        <v>125</v>
      </c>
      <c r="I110" s="35" t="s">
        <v>128</v>
      </c>
      <c r="J110" s="37" t="s">
        <v>493</v>
      </c>
      <c r="K110" s="35" t="s">
        <v>494</v>
      </c>
      <c r="L110" s="35" t="s">
        <v>207</v>
      </c>
      <c r="M110" s="35" t="s">
        <v>208</v>
      </c>
      <c r="N110" s="35">
        <v>14</v>
      </c>
      <c r="O110" s="35" t="s">
        <v>485</v>
      </c>
      <c r="P110" s="35" t="s">
        <v>496</v>
      </c>
      <c r="Q110" s="35" t="s">
        <v>462</v>
      </c>
      <c r="R110" s="35" t="s">
        <v>61</v>
      </c>
      <c r="S110" s="35" t="s">
        <v>107</v>
      </c>
      <c r="T110" s="35" t="s">
        <v>497</v>
      </c>
      <c r="U110" s="36">
        <v>11</v>
      </c>
      <c r="V110" s="36">
        <v>72</v>
      </c>
      <c r="W110" s="36">
        <v>8</v>
      </c>
      <c r="X110" s="39">
        <f t="shared" si="24"/>
        <v>80</v>
      </c>
      <c r="Y110" s="36">
        <v>4</v>
      </c>
      <c r="Z110" s="36" t="s">
        <v>64</v>
      </c>
      <c r="AA110" s="36" t="s">
        <v>67</v>
      </c>
      <c r="AB110" s="45" t="s">
        <v>67</v>
      </c>
      <c r="AC110" s="46" t="s">
        <v>65</v>
      </c>
      <c r="AD110" s="41" t="s">
        <v>498</v>
      </c>
      <c r="AE110" s="39" t="s">
        <v>67</v>
      </c>
      <c r="AF110" s="51"/>
      <c r="AG110" s="35" t="s">
        <v>68</v>
      </c>
      <c r="AH110" s="39">
        <f t="shared" si="16"/>
        <v>20</v>
      </c>
      <c r="AI110" s="39">
        <v>1</v>
      </c>
      <c r="AJ110" s="43">
        <f t="shared" si="17"/>
        <v>5074</v>
      </c>
      <c r="AK110" s="39">
        <f t="shared" si="18"/>
        <v>20</v>
      </c>
      <c r="AL110" s="43">
        <v>0</v>
      </c>
      <c r="AM110" s="43">
        <f t="shared" si="25"/>
        <v>880000</v>
      </c>
      <c r="AN110" s="43">
        <f t="shared" si="19"/>
        <v>0</v>
      </c>
      <c r="AO110" s="43">
        <f t="shared" si="20"/>
        <v>0</v>
      </c>
      <c r="AP110" s="43">
        <f t="shared" si="21"/>
        <v>4465120</v>
      </c>
      <c r="AR110" s="43">
        <f t="shared" si="22"/>
        <v>0</v>
      </c>
      <c r="AS110" s="43">
        <f t="shared" si="23"/>
        <v>5345120</v>
      </c>
      <c r="AT110" s="35" t="s">
        <v>499</v>
      </c>
      <c r="AU110" s="35" t="s">
        <v>500</v>
      </c>
      <c r="AV110" s="35" t="s">
        <v>501</v>
      </c>
      <c r="AW110" s="35" t="s">
        <v>502</v>
      </c>
    </row>
    <row r="111" spans="1:49" ht="25.05" customHeight="1" x14ac:dyDescent="0.3">
      <c r="A111" s="35">
        <v>14276</v>
      </c>
      <c r="B111" s="35" t="s">
        <v>125</v>
      </c>
      <c r="C111" s="35" t="s">
        <v>126</v>
      </c>
      <c r="D111" s="36">
        <v>1</v>
      </c>
      <c r="E111" s="36">
        <v>2025</v>
      </c>
      <c r="F111" s="36">
        <v>2025</v>
      </c>
      <c r="G111" s="35" t="s">
        <v>127</v>
      </c>
      <c r="H111" s="35" t="s">
        <v>125</v>
      </c>
      <c r="I111" s="35" t="s">
        <v>128</v>
      </c>
      <c r="J111" s="37" t="s">
        <v>493</v>
      </c>
      <c r="K111" s="35" t="s">
        <v>494</v>
      </c>
      <c r="L111" s="35" t="s">
        <v>207</v>
      </c>
      <c r="M111" s="35" t="s">
        <v>208</v>
      </c>
      <c r="N111" s="35">
        <v>9</v>
      </c>
      <c r="O111" s="35" t="s">
        <v>118</v>
      </c>
      <c r="P111" s="35" t="s">
        <v>187</v>
      </c>
      <c r="Q111" s="35" t="s">
        <v>462</v>
      </c>
      <c r="R111" s="35" t="s">
        <v>61</v>
      </c>
      <c r="S111" s="35" t="s">
        <v>107</v>
      </c>
      <c r="T111" s="35" t="s">
        <v>497</v>
      </c>
      <c r="U111" s="36">
        <v>11</v>
      </c>
      <c r="V111" s="36">
        <v>72</v>
      </c>
      <c r="W111" s="36">
        <v>8</v>
      </c>
      <c r="X111" s="39">
        <f t="shared" si="24"/>
        <v>80</v>
      </c>
      <c r="Y111" s="36">
        <v>4</v>
      </c>
      <c r="Z111" s="36" t="s">
        <v>64</v>
      </c>
      <c r="AA111" s="36" t="s">
        <v>67</v>
      </c>
      <c r="AB111" s="45" t="s">
        <v>67</v>
      </c>
      <c r="AC111" s="46" t="s">
        <v>65</v>
      </c>
      <c r="AD111" s="41" t="s">
        <v>503</v>
      </c>
      <c r="AE111" s="39" t="s">
        <v>67</v>
      </c>
      <c r="AF111" s="51"/>
      <c r="AG111" s="35" t="s">
        <v>68</v>
      </c>
      <c r="AH111" s="39">
        <f t="shared" si="16"/>
        <v>20</v>
      </c>
      <c r="AI111" s="39">
        <v>1</v>
      </c>
      <c r="AJ111" s="43">
        <f t="shared" si="17"/>
        <v>5074</v>
      </c>
      <c r="AK111" s="39">
        <f t="shared" si="18"/>
        <v>20</v>
      </c>
      <c r="AL111" s="43">
        <v>0</v>
      </c>
      <c r="AM111" s="43">
        <f t="shared" si="25"/>
        <v>880000</v>
      </c>
      <c r="AN111" s="43">
        <f t="shared" si="19"/>
        <v>0</v>
      </c>
      <c r="AO111" s="43">
        <f t="shared" si="20"/>
        <v>0</v>
      </c>
      <c r="AP111" s="43">
        <f t="shared" si="21"/>
        <v>4465120</v>
      </c>
      <c r="AR111" s="43">
        <f t="shared" si="22"/>
        <v>0</v>
      </c>
      <c r="AS111" s="43">
        <f t="shared" si="23"/>
        <v>5345120</v>
      </c>
      <c r="AT111" s="35" t="s">
        <v>499</v>
      </c>
      <c r="AU111" s="35" t="s">
        <v>500</v>
      </c>
      <c r="AV111" s="35" t="s">
        <v>501</v>
      </c>
      <c r="AW111" s="35" t="s">
        <v>502</v>
      </c>
    </row>
    <row r="112" spans="1:49" ht="25.05" customHeight="1" x14ac:dyDescent="0.3">
      <c r="A112" s="35">
        <v>14284</v>
      </c>
      <c r="B112" s="35" t="s">
        <v>125</v>
      </c>
      <c r="C112" s="35" t="s">
        <v>126</v>
      </c>
      <c r="D112" s="36">
        <v>1</v>
      </c>
      <c r="E112" s="36">
        <v>2025</v>
      </c>
      <c r="F112" s="36">
        <v>2025</v>
      </c>
      <c r="G112" s="35" t="s">
        <v>127</v>
      </c>
      <c r="H112" s="35" t="s">
        <v>125</v>
      </c>
      <c r="I112" s="35" t="s">
        <v>128</v>
      </c>
      <c r="J112" s="37" t="s">
        <v>493</v>
      </c>
      <c r="K112" s="35" t="s">
        <v>494</v>
      </c>
      <c r="L112" s="35" t="s">
        <v>207</v>
      </c>
      <c r="M112" s="35" t="s">
        <v>208</v>
      </c>
      <c r="N112" s="35">
        <v>13</v>
      </c>
      <c r="O112" s="35" t="s">
        <v>104</v>
      </c>
      <c r="P112" s="35" t="s">
        <v>504</v>
      </c>
      <c r="Q112" s="35" t="s">
        <v>462</v>
      </c>
      <c r="R112" s="35" t="s">
        <v>61</v>
      </c>
      <c r="S112" s="35" t="s">
        <v>107</v>
      </c>
      <c r="T112" s="35" t="s">
        <v>63</v>
      </c>
      <c r="U112" s="36">
        <v>20</v>
      </c>
      <c r="V112" s="36">
        <v>72</v>
      </c>
      <c r="W112" s="36">
        <v>8</v>
      </c>
      <c r="X112" s="39">
        <f t="shared" si="24"/>
        <v>80</v>
      </c>
      <c r="Y112" s="36">
        <v>3</v>
      </c>
      <c r="Z112" s="36" t="s">
        <v>64</v>
      </c>
      <c r="AA112" s="36" t="s">
        <v>67</v>
      </c>
      <c r="AB112" s="45" t="s">
        <v>67</v>
      </c>
      <c r="AC112" s="46" t="s">
        <v>65</v>
      </c>
      <c r="AD112" s="41" t="s">
        <v>505</v>
      </c>
      <c r="AE112" s="39" t="s">
        <v>67</v>
      </c>
      <c r="AF112" s="51"/>
      <c r="AG112" s="35" t="s">
        <v>68</v>
      </c>
      <c r="AH112" s="39">
        <f t="shared" si="16"/>
        <v>27</v>
      </c>
      <c r="AI112" s="39">
        <v>1</v>
      </c>
      <c r="AJ112" s="43">
        <f t="shared" si="17"/>
        <v>5074</v>
      </c>
      <c r="AK112" s="39">
        <f t="shared" si="18"/>
        <v>26.666666666666668</v>
      </c>
      <c r="AL112" s="43">
        <v>0</v>
      </c>
      <c r="AM112" s="43">
        <f t="shared" si="25"/>
        <v>2160000</v>
      </c>
      <c r="AN112" s="43">
        <f t="shared" si="19"/>
        <v>0</v>
      </c>
      <c r="AO112" s="43">
        <f t="shared" si="20"/>
        <v>0</v>
      </c>
      <c r="AP112" s="43">
        <f t="shared" si="21"/>
        <v>8118400</v>
      </c>
      <c r="AR112" s="43">
        <f t="shared" si="22"/>
        <v>0</v>
      </c>
      <c r="AS112" s="43">
        <f t="shared" si="23"/>
        <v>10278400</v>
      </c>
      <c r="AT112" s="35" t="s">
        <v>499</v>
      </c>
      <c r="AU112" s="35" t="s">
        <v>500</v>
      </c>
      <c r="AV112" s="35" t="s">
        <v>506</v>
      </c>
      <c r="AW112" s="35" t="s">
        <v>507</v>
      </c>
    </row>
    <row r="113" spans="1:49" ht="25.05" customHeight="1" x14ac:dyDescent="0.3">
      <c r="A113" s="35">
        <v>14218</v>
      </c>
      <c r="B113" s="35" t="s">
        <v>508</v>
      </c>
      <c r="C113" s="35" t="s">
        <v>509</v>
      </c>
      <c r="D113" s="36">
        <v>1</v>
      </c>
      <c r="E113" s="36">
        <v>2025</v>
      </c>
      <c r="F113" s="36">
        <v>2025</v>
      </c>
      <c r="G113" s="35" t="s">
        <v>127</v>
      </c>
      <c r="H113" s="35" t="s">
        <v>508</v>
      </c>
      <c r="I113" s="35" t="s">
        <v>510</v>
      </c>
      <c r="J113" s="37" t="s">
        <v>511</v>
      </c>
      <c r="K113" s="35" t="s">
        <v>512</v>
      </c>
      <c r="L113" s="35" t="s">
        <v>65</v>
      </c>
      <c r="M113" s="35" t="s">
        <v>65</v>
      </c>
      <c r="N113" s="35">
        <v>13</v>
      </c>
      <c r="O113" s="35" t="s">
        <v>104</v>
      </c>
      <c r="P113" s="35" t="s">
        <v>513</v>
      </c>
      <c r="Q113" s="35" t="s">
        <v>152</v>
      </c>
      <c r="R113" s="35" t="s">
        <v>61</v>
      </c>
      <c r="S113" s="35" t="s">
        <v>62</v>
      </c>
      <c r="T113" s="35" t="s">
        <v>63</v>
      </c>
      <c r="U113" s="36">
        <v>15</v>
      </c>
      <c r="V113" s="36">
        <v>120</v>
      </c>
      <c r="W113" s="36" t="s">
        <v>65</v>
      </c>
      <c r="X113" s="39">
        <f t="shared" si="24"/>
        <v>120</v>
      </c>
      <c r="Y113" s="36">
        <v>4</v>
      </c>
      <c r="Z113" s="36" t="s">
        <v>64</v>
      </c>
      <c r="AA113" s="36" t="s">
        <v>67</v>
      </c>
      <c r="AB113" s="45" t="s">
        <v>67</v>
      </c>
      <c r="AC113" s="46" t="s">
        <v>65</v>
      </c>
      <c r="AD113" s="41" t="s">
        <v>514</v>
      </c>
      <c r="AE113" s="39" t="s">
        <v>67</v>
      </c>
      <c r="AF113" s="51"/>
      <c r="AG113" s="35" t="s">
        <v>68</v>
      </c>
      <c r="AH113" s="39">
        <f t="shared" si="16"/>
        <v>30</v>
      </c>
      <c r="AI113" s="39">
        <v>2</v>
      </c>
      <c r="AJ113" s="43">
        <f t="shared" si="17"/>
        <v>6372</v>
      </c>
      <c r="AK113" s="39">
        <f t="shared" si="18"/>
        <v>30</v>
      </c>
      <c r="AL113" s="43">
        <v>0</v>
      </c>
      <c r="AM113" s="43">
        <f t="shared" si="25"/>
        <v>1800000</v>
      </c>
      <c r="AN113" s="43">
        <f t="shared" si="19"/>
        <v>0</v>
      </c>
      <c r="AO113" s="43">
        <f t="shared" si="20"/>
        <v>0</v>
      </c>
      <c r="AP113" s="43">
        <f t="shared" si="21"/>
        <v>11469600</v>
      </c>
      <c r="AR113" s="43">
        <f t="shared" si="22"/>
        <v>0</v>
      </c>
      <c r="AS113" s="43">
        <f t="shared" si="23"/>
        <v>13269600</v>
      </c>
      <c r="AT113" s="35" t="s">
        <v>515</v>
      </c>
      <c r="AU113" s="35" t="s">
        <v>516</v>
      </c>
      <c r="AV113" s="35" t="s">
        <v>517</v>
      </c>
      <c r="AW113" s="35" t="s">
        <v>518</v>
      </c>
    </row>
    <row r="114" spans="1:49" ht="25.05" customHeight="1" x14ac:dyDescent="0.3">
      <c r="A114" s="35">
        <v>14327</v>
      </c>
      <c r="B114" s="35" t="s">
        <v>138</v>
      </c>
      <c r="C114" s="35" t="s">
        <v>139</v>
      </c>
      <c r="D114" s="36">
        <v>1</v>
      </c>
      <c r="E114" s="36">
        <v>2025</v>
      </c>
      <c r="F114" s="36">
        <v>2025</v>
      </c>
      <c r="G114" s="35" t="s">
        <v>127</v>
      </c>
      <c r="H114" s="35" t="s">
        <v>138</v>
      </c>
      <c r="I114" s="35" t="s">
        <v>140</v>
      </c>
      <c r="J114" s="37" t="s">
        <v>511</v>
      </c>
      <c r="K114" s="35" t="s">
        <v>512</v>
      </c>
      <c r="L114" s="35" t="s">
        <v>65</v>
      </c>
      <c r="M114" s="35" t="s">
        <v>65</v>
      </c>
      <c r="N114" s="35">
        <v>13</v>
      </c>
      <c r="O114" s="35" t="s">
        <v>104</v>
      </c>
      <c r="P114" s="35" t="s">
        <v>513</v>
      </c>
      <c r="Q114" s="35" t="s">
        <v>152</v>
      </c>
      <c r="R114" s="35" t="s">
        <v>61</v>
      </c>
      <c r="S114" s="35" t="s">
        <v>62</v>
      </c>
      <c r="T114" s="35" t="s">
        <v>63</v>
      </c>
      <c r="U114" s="36">
        <v>11</v>
      </c>
      <c r="V114" s="36">
        <v>120</v>
      </c>
      <c r="W114" s="36" t="s">
        <v>65</v>
      </c>
      <c r="X114" s="39">
        <f t="shared" si="24"/>
        <v>120</v>
      </c>
      <c r="Y114" s="36">
        <v>4</v>
      </c>
      <c r="Z114" s="36" t="s">
        <v>64</v>
      </c>
      <c r="AA114" s="36" t="s">
        <v>67</v>
      </c>
      <c r="AB114" s="45" t="s">
        <v>67</v>
      </c>
      <c r="AC114" s="46" t="s">
        <v>65</v>
      </c>
      <c r="AD114" s="41" t="s">
        <v>519</v>
      </c>
      <c r="AE114" s="39" t="s">
        <v>67</v>
      </c>
      <c r="AF114" s="51"/>
      <c r="AG114" s="35" t="s">
        <v>68</v>
      </c>
      <c r="AH114" s="39">
        <f t="shared" si="16"/>
        <v>30</v>
      </c>
      <c r="AI114" s="39">
        <v>2</v>
      </c>
      <c r="AJ114" s="43">
        <f t="shared" si="17"/>
        <v>6372</v>
      </c>
      <c r="AK114" s="39">
        <f t="shared" si="18"/>
        <v>30</v>
      </c>
      <c r="AL114" s="43">
        <v>0</v>
      </c>
      <c r="AM114" s="43">
        <f t="shared" si="25"/>
        <v>1320000</v>
      </c>
      <c r="AN114" s="43">
        <f t="shared" si="19"/>
        <v>0</v>
      </c>
      <c r="AO114" s="43">
        <f t="shared" si="20"/>
        <v>0</v>
      </c>
      <c r="AP114" s="43">
        <f t="shared" si="21"/>
        <v>8411040</v>
      </c>
      <c r="AR114" s="43">
        <f t="shared" si="22"/>
        <v>0</v>
      </c>
      <c r="AS114" s="43">
        <f t="shared" si="23"/>
        <v>9731040</v>
      </c>
      <c r="AT114" s="35" t="s">
        <v>520</v>
      </c>
      <c r="AU114" s="35" t="s">
        <v>521</v>
      </c>
      <c r="AV114" s="35" t="s">
        <v>522</v>
      </c>
      <c r="AW114" s="35" t="s">
        <v>523</v>
      </c>
    </row>
    <row r="115" spans="1:49" ht="25.05" customHeight="1" x14ac:dyDescent="0.3">
      <c r="A115" s="35">
        <v>14385</v>
      </c>
      <c r="B115" s="35" t="s">
        <v>125</v>
      </c>
      <c r="C115" s="35" t="s">
        <v>126</v>
      </c>
      <c r="D115" s="36">
        <v>1</v>
      </c>
      <c r="E115" s="36">
        <v>2025</v>
      </c>
      <c r="F115" s="36">
        <v>2025</v>
      </c>
      <c r="G115" s="35" t="s">
        <v>127</v>
      </c>
      <c r="H115" s="35" t="s">
        <v>125</v>
      </c>
      <c r="I115" s="35" t="s">
        <v>128</v>
      </c>
      <c r="J115" s="37" t="s">
        <v>524</v>
      </c>
      <c r="K115" s="35" t="s">
        <v>525</v>
      </c>
      <c r="L115" s="35" t="s">
        <v>65</v>
      </c>
      <c r="M115" s="35" t="s">
        <v>65</v>
      </c>
      <c r="N115" s="35">
        <v>13</v>
      </c>
      <c r="O115" s="35" t="s">
        <v>104</v>
      </c>
      <c r="P115" s="35" t="s">
        <v>105</v>
      </c>
      <c r="Q115" s="35" t="s">
        <v>158</v>
      </c>
      <c r="R115" s="35" t="s">
        <v>61</v>
      </c>
      <c r="S115" s="35" t="s">
        <v>107</v>
      </c>
      <c r="T115" s="35" t="s">
        <v>159</v>
      </c>
      <c r="U115" s="36">
        <v>16</v>
      </c>
      <c r="V115" s="36">
        <v>110</v>
      </c>
      <c r="W115" s="36" t="s">
        <v>65</v>
      </c>
      <c r="X115" s="39">
        <f t="shared" si="24"/>
        <v>110</v>
      </c>
      <c r="Y115" s="36">
        <v>4</v>
      </c>
      <c r="Z115" s="36" t="s">
        <v>64</v>
      </c>
      <c r="AA115" s="36" t="s">
        <v>67</v>
      </c>
      <c r="AB115" s="45" t="s">
        <v>67</v>
      </c>
      <c r="AC115" s="46" t="s">
        <v>65</v>
      </c>
      <c r="AD115" s="41" t="s">
        <v>526</v>
      </c>
      <c r="AE115" s="39" t="s">
        <v>67</v>
      </c>
      <c r="AF115" s="51"/>
      <c r="AG115" s="35" t="s">
        <v>68</v>
      </c>
      <c r="AH115" s="39">
        <f t="shared" si="16"/>
        <v>28</v>
      </c>
      <c r="AI115" s="39">
        <v>2</v>
      </c>
      <c r="AJ115" s="43">
        <f t="shared" si="17"/>
        <v>6372</v>
      </c>
      <c r="AK115" s="39">
        <f t="shared" si="18"/>
        <v>27.5</v>
      </c>
      <c r="AL115" s="43">
        <v>0</v>
      </c>
      <c r="AM115" s="43">
        <f t="shared" si="25"/>
        <v>1792000</v>
      </c>
      <c r="AN115" s="43">
        <f t="shared" si="19"/>
        <v>0</v>
      </c>
      <c r="AO115" s="43">
        <f t="shared" si="20"/>
        <v>0</v>
      </c>
      <c r="AP115" s="43">
        <f t="shared" si="21"/>
        <v>11214720</v>
      </c>
      <c r="AR115" s="43">
        <f t="shared" si="22"/>
        <v>0</v>
      </c>
      <c r="AS115" s="43">
        <f t="shared" si="23"/>
        <v>13006720</v>
      </c>
      <c r="AT115" s="35" t="s">
        <v>161</v>
      </c>
      <c r="AU115" s="35" t="s">
        <v>162</v>
      </c>
      <c r="AV115" s="35" t="s">
        <v>163</v>
      </c>
      <c r="AW115" s="35" t="s">
        <v>164</v>
      </c>
    </row>
    <row r="116" spans="1:49" ht="25.05" customHeight="1" x14ac:dyDescent="0.3">
      <c r="A116" s="35">
        <v>14495</v>
      </c>
      <c r="B116" s="35" t="s">
        <v>49</v>
      </c>
      <c r="C116" s="35" t="s">
        <v>50</v>
      </c>
      <c r="D116" s="36">
        <v>4</v>
      </c>
      <c r="E116" s="36">
        <v>2025</v>
      </c>
      <c r="F116" s="36">
        <v>2025</v>
      </c>
      <c r="G116" s="35" t="s">
        <v>127</v>
      </c>
      <c r="H116" s="35" t="s">
        <v>49</v>
      </c>
      <c r="I116" s="35" t="s">
        <v>452</v>
      </c>
      <c r="J116" s="37" t="s">
        <v>524</v>
      </c>
      <c r="K116" s="35" t="s">
        <v>525</v>
      </c>
      <c r="L116" s="35" t="s">
        <v>65</v>
      </c>
      <c r="M116" s="35" t="s">
        <v>65</v>
      </c>
      <c r="N116" s="35">
        <v>13</v>
      </c>
      <c r="O116" s="35" t="s">
        <v>104</v>
      </c>
      <c r="P116" s="35" t="s">
        <v>193</v>
      </c>
      <c r="Q116" s="35" t="s">
        <v>152</v>
      </c>
      <c r="R116" s="35" t="s">
        <v>61</v>
      </c>
      <c r="S116" s="35" t="s">
        <v>107</v>
      </c>
      <c r="T116" s="35" t="s">
        <v>63</v>
      </c>
      <c r="U116" s="36">
        <v>10</v>
      </c>
      <c r="V116" s="36">
        <v>110</v>
      </c>
      <c r="W116" s="36" t="s">
        <v>65</v>
      </c>
      <c r="X116" s="39">
        <f t="shared" si="24"/>
        <v>110</v>
      </c>
      <c r="Y116" s="36">
        <v>5</v>
      </c>
      <c r="Z116" s="36" t="s">
        <v>64</v>
      </c>
      <c r="AA116" s="36" t="s">
        <v>67</v>
      </c>
      <c r="AB116" s="45" t="s">
        <v>67</v>
      </c>
      <c r="AC116" s="46" t="s">
        <v>65</v>
      </c>
      <c r="AD116" s="41" t="s">
        <v>527</v>
      </c>
      <c r="AE116" s="39" t="s">
        <v>67</v>
      </c>
      <c r="AF116" s="51"/>
      <c r="AG116" s="35" t="s">
        <v>68</v>
      </c>
      <c r="AH116" s="39">
        <f t="shared" si="16"/>
        <v>22</v>
      </c>
      <c r="AI116" s="39">
        <v>2</v>
      </c>
      <c r="AJ116" s="43">
        <f t="shared" si="17"/>
        <v>6372</v>
      </c>
      <c r="AK116" s="39">
        <f t="shared" si="18"/>
        <v>22</v>
      </c>
      <c r="AL116" s="43">
        <v>0</v>
      </c>
      <c r="AM116" s="43">
        <f t="shared" si="25"/>
        <v>880000</v>
      </c>
      <c r="AN116" s="43">
        <f t="shared" si="19"/>
        <v>0</v>
      </c>
      <c r="AO116" s="60">
        <f t="shared" si="20"/>
        <v>0</v>
      </c>
      <c r="AP116" s="43">
        <f t="shared" si="21"/>
        <v>7009200</v>
      </c>
      <c r="AR116" s="43">
        <f t="shared" si="22"/>
        <v>0</v>
      </c>
      <c r="AS116" s="43">
        <f t="shared" si="23"/>
        <v>7889200</v>
      </c>
      <c r="AT116" s="35" t="s">
        <v>479</v>
      </c>
      <c r="AU116" s="35" t="s">
        <v>480</v>
      </c>
      <c r="AV116" s="35" t="s">
        <v>481</v>
      </c>
      <c r="AW116" s="35" t="s">
        <v>482</v>
      </c>
    </row>
    <row r="117" spans="1:49" ht="25.05" customHeight="1" x14ac:dyDescent="0.3">
      <c r="A117" s="35">
        <v>14291</v>
      </c>
      <c r="B117" s="35" t="s">
        <v>49</v>
      </c>
      <c r="C117" s="35" t="s">
        <v>50</v>
      </c>
      <c r="D117" s="36">
        <v>4</v>
      </c>
      <c r="E117" s="36">
        <v>2025</v>
      </c>
      <c r="F117" s="36">
        <v>2025</v>
      </c>
      <c r="G117" s="35" t="s">
        <v>127</v>
      </c>
      <c r="H117" s="35" t="s">
        <v>49</v>
      </c>
      <c r="I117" s="35" t="s">
        <v>452</v>
      </c>
      <c r="J117" s="37" t="s">
        <v>528</v>
      </c>
      <c r="K117" s="35" t="s">
        <v>529</v>
      </c>
      <c r="L117" s="35" t="s">
        <v>65</v>
      </c>
      <c r="M117" s="35" t="s">
        <v>65</v>
      </c>
      <c r="N117" s="35">
        <v>10</v>
      </c>
      <c r="O117" s="35" t="s">
        <v>111</v>
      </c>
      <c r="P117" s="35" t="s">
        <v>112</v>
      </c>
      <c r="Q117" s="35" t="s">
        <v>152</v>
      </c>
      <c r="R117" s="35" t="s">
        <v>61</v>
      </c>
      <c r="S117" s="35" t="s">
        <v>107</v>
      </c>
      <c r="T117" s="35" t="s">
        <v>63</v>
      </c>
      <c r="U117" s="36">
        <v>15</v>
      </c>
      <c r="V117" s="36">
        <v>110</v>
      </c>
      <c r="W117" s="36" t="s">
        <v>65</v>
      </c>
      <c r="X117" s="39">
        <f t="shared" si="24"/>
        <v>110</v>
      </c>
      <c r="Y117" s="36">
        <v>5</v>
      </c>
      <c r="Z117" s="36" t="s">
        <v>64</v>
      </c>
      <c r="AA117" s="36" t="s">
        <v>67</v>
      </c>
      <c r="AB117" s="45" t="s">
        <v>67</v>
      </c>
      <c r="AC117" s="46" t="s">
        <v>65</v>
      </c>
      <c r="AD117" s="41" t="s">
        <v>530</v>
      </c>
      <c r="AE117" s="39" t="s">
        <v>67</v>
      </c>
      <c r="AF117" s="51"/>
      <c r="AG117" s="35" t="s">
        <v>68</v>
      </c>
      <c r="AH117" s="39">
        <f t="shared" si="16"/>
        <v>22</v>
      </c>
      <c r="AI117" s="39">
        <v>1</v>
      </c>
      <c r="AJ117" s="43">
        <f t="shared" si="17"/>
        <v>5074</v>
      </c>
      <c r="AK117" s="39">
        <f t="shared" si="18"/>
        <v>22</v>
      </c>
      <c r="AL117" s="43">
        <v>0</v>
      </c>
      <c r="AM117" s="43">
        <f t="shared" si="25"/>
        <v>1320000</v>
      </c>
      <c r="AN117" s="43">
        <f t="shared" si="19"/>
        <v>0</v>
      </c>
      <c r="AO117" s="60">
        <f t="shared" si="20"/>
        <v>0</v>
      </c>
      <c r="AP117" s="43">
        <f t="shared" si="21"/>
        <v>8372100</v>
      </c>
      <c r="AR117" s="43">
        <f t="shared" si="22"/>
        <v>0</v>
      </c>
      <c r="AS117" s="43">
        <f t="shared" si="23"/>
        <v>9692100</v>
      </c>
      <c r="AT117" s="35" t="s">
        <v>531</v>
      </c>
      <c r="AU117" s="35" t="s">
        <v>532</v>
      </c>
      <c r="AV117" s="35" t="s">
        <v>533</v>
      </c>
      <c r="AW117" s="35" t="s">
        <v>534</v>
      </c>
    </row>
    <row r="118" spans="1:49" ht="25.05" customHeight="1" x14ac:dyDescent="0.3">
      <c r="A118" s="35">
        <v>14332</v>
      </c>
      <c r="B118" s="35" t="s">
        <v>138</v>
      </c>
      <c r="C118" s="35" t="s">
        <v>139</v>
      </c>
      <c r="D118" s="36">
        <v>1</v>
      </c>
      <c r="E118" s="36">
        <v>2025</v>
      </c>
      <c r="F118" s="36">
        <v>2025</v>
      </c>
      <c r="G118" s="35" t="s">
        <v>127</v>
      </c>
      <c r="H118" s="35" t="s">
        <v>138</v>
      </c>
      <c r="I118" s="35" t="s">
        <v>140</v>
      </c>
      <c r="J118" s="37" t="s">
        <v>528</v>
      </c>
      <c r="K118" s="35" t="s">
        <v>529</v>
      </c>
      <c r="L118" s="35" t="s">
        <v>65</v>
      </c>
      <c r="M118" s="35" t="s">
        <v>65</v>
      </c>
      <c r="N118" s="35">
        <v>13</v>
      </c>
      <c r="O118" s="35" t="s">
        <v>104</v>
      </c>
      <c r="P118" s="35" t="s">
        <v>535</v>
      </c>
      <c r="Q118" s="35" t="s">
        <v>445</v>
      </c>
      <c r="R118" s="35" t="s">
        <v>61</v>
      </c>
      <c r="S118" s="35" t="s">
        <v>107</v>
      </c>
      <c r="T118" s="35" t="s">
        <v>63</v>
      </c>
      <c r="U118" s="36">
        <v>10</v>
      </c>
      <c r="V118" s="36">
        <v>110</v>
      </c>
      <c r="W118" s="36" t="s">
        <v>65</v>
      </c>
      <c r="X118" s="39">
        <f t="shared" si="24"/>
        <v>110</v>
      </c>
      <c r="Y118" s="36">
        <v>4</v>
      </c>
      <c r="Z118" s="36" t="s">
        <v>64</v>
      </c>
      <c r="AA118" s="36" t="s">
        <v>67</v>
      </c>
      <c r="AB118" s="45" t="s">
        <v>67</v>
      </c>
      <c r="AC118" s="46" t="s">
        <v>65</v>
      </c>
      <c r="AD118" s="41" t="s">
        <v>536</v>
      </c>
      <c r="AE118" s="39" t="s">
        <v>67</v>
      </c>
      <c r="AF118" s="51"/>
      <c r="AG118" s="35" t="s">
        <v>68</v>
      </c>
      <c r="AH118" s="39">
        <f t="shared" si="16"/>
        <v>28</v>
      </c>
      <c r="AI118" s="39">
        <v>1</v>
      </c>
      <c r="AJ118" s="43">
        <f t="shared" si="17"/>
        <v>5074</v>
      </c>
      <c r="AK118" s="39">
        <f t="shared" si="18"/>
        <v>27.5</v>
      </c>
      <c r="AL118" s="43">
        <v>0</v>
      </c>
      <c r="AM118" s="43">
        <f t="shared" si="25"/>
        <v>1120000</v>
      </c>
      <c r="AN118" s="43">
        <f t="shared" si="19"/>
        <v>0</v>
      </c>
      <c r="AO118" s="43">
        <f t="shared" si="20"/>
        <v>0</v>
      </c>
      <c r="AP118" s="43">
        <f t="shared" si="21"/>
        <v>5581400</v>
      </c>
      <c r="AR118" s="43">
        <f t="shared" si="22"/>
        <v>0</v>
      </c>
      <c r="AS118" s="43">
        <f t="shared" si="23"/>
        <v>6701400</v>
      </c>
      <c r="AT118" s="35" t="s">
        <v>537</v>
      </c>
      <c r="AU118" s="35" t="s">
        <v>538</v>
      </c>
      <c r="AV118" s="35" t="s">
        <v>539</v>
      </c>
      <c r="AW118" s="35" t="s">
        <v>540</v>
      </c>
    </row>
    <row r="119" spans="1:49" ht="25.05" customHeight="1" x14ac:dyDescent="0.3">
      <c r="A119" s="35">
        <v>14344</v>
      </c>
      <c r="B119" s="35" t="s">
        <v>138</v>
      </c>
      <c r="C119" s="35" t="s">
        <v>139</v>
      </c>
      <c r="D119" s="36">
        <v>1</v>
      </c>
      <c r="E119" s="36">
        <v>2025</v>
      </c>
      <c r="F119" s="36">
        <v>2025</v>
      </c>
      <c r="G119" s="35" t="s">
        <v>127</v>
      </c>
      <c r="H119" s="35" t="s">
        <v>138</v>
      </c>
      <c r="I119" s="35" t="s">
        <v>140</v>
      </c>
      <c r="J119" s="37" t="s">
        <v>528</v>
      </c>
      <c r="K119" s="35" t="s">
        <v>529</v>
      </c>
      <c r="L119" s="35" t="s">
        <v>65</v>
      </c>
      <c r="M119" s="35" t="s">
        <v>65</v>
      </c>
      <c r="N119" s="35">
        <v>13</v>
      </c>
      <c r="O119" s="35" t="s">
        <v>104</v>
      </c>
      <c r="P119" s="35" t="s">
        <v>541</v>
      </c>
      <c r="Q119" s="35" t="s">
        <v>152</v>
      </c>
      <c r="R119" s="35" t="s">
        <v>61</v>
      </c>
      <c r="S119" s="35" t="s">
        <v>107</v>
      </c>
      <c r="T119" s="35" t="s">
        <v>63</v>
      </c>
      <c r="U119" s="36">
        <v>20</v>
      </c>
      <c r="V119" s="36">
        <v>110</v>
      </c>
      <c r="W119" s="36" t="s">
        <v>65</v>
      </c>
      <c r="X119" s="39">
        <f t="shared" si="24"/>
        <v>110</v>
      </c>
      <c r="Y119" s="36">
        <v>4</v>
      </c>
      <c r="Z119" s="36" t="s">
        <v>64</v>
      </c>
      <c r="AA119" s="36" t="s">
        <v>67</v>
      </c>
      <c r="AB119" s="45" t="s">
        <v>67</v>
      </c>
      <c r="AC119" s="46" t="s">
        <v>65</v>
      </c>
      <c r="AD119" s="41" t="s">
        <v>536</v>
      </c>
      <c r="AE119" s="39" t="s">
        <v>67</v>
      </c>
      <c r="AF119" s="51"/>
      <c r="AG119" s="35" t="s">
        <v>68</v>
      </c>
      <c r="AH119" s="39">
        <f t="shared" si="16"/>
        <v>28</v>
      </c>
      <c r="AI119" s="39">
        <v>1</v>
      </c>
      <c r="AJ119" s="43">
        <f t="shared" si="17"/>
        <v>5074</v>
      </c>
      <c r="AK119" s="39">
        <f t="shared" si="18"/>
        <v>27.5</v>
      </c>
      <c r="AL119" s="43">
        <v>0</v>
      </c>
      <c r="AM119" s="43">
        <f t="shared" si="25"/>
        <v>2240000</v>
      </c>
      <c r="AN119" s="43">
        <f t="shared" si="19"/>
        <v>0</v>
      </c>
      <c r="AO119" s="43">
        <f t="shared" si="20"/>
        <v>0</v>
      </c>
      <c r="AP119" s="43">
        <f t="shared" si="21"/>
        <v>11162800</v>
      </c>
      <c r="AR119" s="43">
        <f t="shared" si="22"/>
        <v>0</v>
      </c>
      <c r="AS119" s="43">
        <f t="shared" si="23"/>
        <v>13402800</v>
      </c>
      <c r="AT119" s="35" t="s">
        <v>542</v>
      </c>
      <c r="AU119" s="35" t="s">
        <v>543</v>
      </c>
      <c r="AV119" s="35" t="s">
        <v>544</v>
      </c>
      <c r="AW119" s="35" t="s">
        <v>545</v>
      </c>
    </row>
    <row r="120" spans="1:49" ht="25.05" customHeight="1" x14ac:dyDescent="0.3">
      <c r="A120" s="35">
        <v>14419</v>
      </c>
      <c r="B120" s="35" t="s">
        <v>138</v>
      </c>
      <c r="C120" s="35" t="s">
        <v>139</v>
      </c>
      <c r="D120" s="36">
        <v>1</v>
      </c>
      <c r="E120" s="36">
        <v>2025</v>
      </c>
      <c r="F120" s="36">
        <v>2025</v>
      </c>
      <c r="G120" s="35" t="s">
        <v>127</v>
      </c>
      <c r="H120" s="35" t="s">
        <v>138</v>
      </c>
      <c r="I120" s="35" t="s">
        <v>140</v>
      </c>
      <c r="J120" s="37" t="s">
        <v>546</v>
      </c>
      <c r="K120" s="35" t="s">
        <v>547</v>
      </c>
      <c r="L120" s="35" t="s">
        <v>65</v>
      </c>
      <c r="M120" s="35" t="s">
        <v>65</v>
      </c>
      <c r="N120" s="35">
        <v>9</v>
      </c>
      <c r="O120" s="35" t="s">
        <v>118</v>
      </c>
      <c r="P120" s="35" t="s">
        <v>386</v>
      </c>
      <c r="Q120" s="35" t="s">
        <v>145</v>
      </c>
      <c r="R120" s="35" t="s">
        <v>61</v>
      </c>
      <c r="S120" s="35" t="s">
        <v>107</v>
      </c>
      <c r="T120" s="35" t="s">
        <v>63</v>
      </c>
      <c r="U120" s="36">
        <v>10</v>
      </c>
      <c r="V120" s="36">
        <v>109</v>
      </c>
      <c r="W120" s="36" t="s">
        <v>65</v>
      </c>
      <c r="X120" s="39">
        <f t="shared" si="24"/>
        <v>109</v>
      </c>
      <c r="Y120" s="36">
        <v>4</v>
      </c>
      <c r="Z120" s="36" t="s">
        <v>64</v>
      </c>
      <c r="AA120" s="36" t="s">
        <v>67</v>
      </c>
      <c r="AB120" s="45" t="s">
        <v>67</v>
      </c>
      <c r="AC120" s="46" t="s">
        <v>65</v>
      </c>
      <c r="AD120" s="41" t="s">
        <v>548</v>
      </c>
      <c r="AE120" s="39" t="s">
        <v>67</v>
      </c>
      <c r="AF120" s="51"/>
      <c r="AG120" s="35" t="s">
        <v>68</v>
      </c>
      <c r="AH120" s="39">
        <f t="shared" si="16"/>
        <v>28</v>
      </c>
      <c r="AI120" s="39">
        <v>2</v>
      </c>
      <c r="AJ120" s="43">
        <f t="shared" si="17"/>
        <v>6372</v>
      </c>
      <c r="AK120" s="39">
        <f t="shared" si="18"/>
        <v>27.25</v>
      </c>
      <c r="AL120" s="43">
        <v>0</v>
      </c>
      <c r="AM120" s="43">
        <f t="shared" si="25"/>
        <v>1120000</v>
      </c>
      <c r="AN120" s="43">
        <f t="shared" si="19"/>
        <v>0</v>
      </c>
      <c r="AO120" s="43">
        <f t="shared" si="20"/>
        <v>0</v>
      </c>
      <c r="AP120" s="43">
        <f t="shared" si="21"/>
        <v>6945480</v>
      </c>
      <c r="AR120" s="43">
        <f t="shared" si="22"/>
        <v>0</v>
      </c>
      <c r="AS120" s="43">
        <f t="shared" si="23"/>
        <v>8065480</v>
      </c>
      <c r="AT120" s="35" t="s">
        <v>549</v>
      </c>
      <c r="AU120" s="35" t="s">
        <v>550</v>
      </c>
      <c r="AV120" s="35" t="s">
        <v>149</v>
      </c>
      <c r="AW120" s="35" t="s">
        <v>551</v>
      </c>
    </row>
    <row r="121" spans="1:49" ht="25.05" customHeight="1" x14ac:dyDescent="0.3">
      <c r="A121" s="35">
        <v>14426</v>
      </c>
      <c r="B121" s="35" t="s">
        <v>125</v>
      </c>
      <c r="C121" s="35" t="s">
        <v>126</v>
      </c>
      <c r="D121" s="36">
        <v>1</v>
      </c>
      <c r="E121" s="36">
        <v>2025</v>
      </c>
      <c r="F121" s="36">
        <v>2025</v>
      </c>
      <c r="G121" s="35" t="s">
        <v>127</v>
      </c>
      <c r="H121" s="35" t="s">
        <v>125</v>
      </c>
      <c r="I121" s="35" t="s">
        <v>128</v>
      </c>
      <c r="J121" s="37" t="s">
        <v>552</v>
      </c>
      <c r="K121" s="35" t="s">
        <v>553</v>
      </c>
      <c r="L121" s="35" t="s">
        <v>65</v>
      </c>
      <c r="M121" s="35" t="s">
        <v>65</v>
      </c>
      <c r="N121" s="35">
        <v>15</v>
      </c>
      <c r="O121" s="35" t="s">
        <v>301</v>
      </c>
      <c r="P121" s="35" t="s">
        <v>554</v>
      </c>
      <c r="Q121" s="35" t="s">
        <v>152</v>
      </c>
      <c r="R121" s="35" t="s">
        <v>61</v>
      </c>
      <c r="S121" s="35" t="s">
        <v>107</v>
      </c>
      <c r="T121" s="35" t="s">
        <v>63</v>
      </c>
      <c r="U121" s="36">
        <v>10</v>
      </c>
      <c r="V121" s="36">
        <v>80</v>
      </c>
      <c r="W121" s="36" t="s">
        <v>65</v>
      </c>
      <c r="X121" s="39">
        <f t="shared" si="24"/>
        <v>80</v>
      </c>
      <c r="Y121" s="36">
        <v>4</v>
      </c>
      <c r="Z121" s="36" t="s">
        <v>64</v>
      </c>
      <c r="AA121" s="36" t="s">
        <v>67</v>
      </c>
      <c r="AB121" s="45" t="s">
        <v>67</v>
      </c>
      <c r="AC121" s="46" t="s">
        <v>65</v>
      </c>
      <c r="AD121" s="41" t="s">
        <v>555</v>
      </c>
      <c r="AE121" s="39" t="s">
        <v>67</v>
      </c>
      <c r="AF121" s="51"/>
      <c r="AG121" s="35" t="s">
        <v>68</v>
      </c>
      <c r="AH121" s="39">
        <f t="shared" si="16"/>
        <v>20</v>
      </c>
      <c r="AI121" s="39">
        <v>2</v>
      </c>
      <c r="AJ121" s="43">
        <f t="shared" si="17"/>
        <v>6372</v>
      </c>
      <c r="AK121" s="39">
        <f t="shared" si="18"/>
        <v>20</v>
      </c>
      <c r="AL121" s="43">
        <v>0</v>
      </c>
      <c r="AM121" s="43">
        <f t="shared" si="25"/>
        <v>800000</v>
      </c>
      <c r="AN121" s="43">
        <f t="shared" si="19"/>
        <v>0</v>
      </c>
      <c r="AO121" s="43">
        <f t="shared" si="20"/>
        <v>0</v>
      </c>
      <c r="AP121" s="43">
        <f t="shared" si="21"/>
        <v>5097600</v>
      </c>
      <c r="AR121" s="43">
        <f t="shared" si="22"/>
        <v>0</v>
      </c>
      <c r="AS121" s="43">
        <f t="shared" si="23"/>
        <v>5897600</v>
      </c>
      <c r="AT121" s="35" t="s">
        <v>172</v>
      </c>
      <c r="AU121" s="35" t="s">
        <v>173</v>
      </c>
      <c r="AV121" s="35" t="s">
        <v>556</v>
      </c>
      <c r="AW121" s="35" t="s">
        <v>557</v>
      </c>
    </row>
    <row r="122" spans="1:49" ht="25.05" customHeight="1" x14ac:dyDescent="0.3">
      <c r="A122" s="35">
        <v>14439</v>
      </c>
      <c r="B122" s="35" t="s">
        <v>125</v>
      </c>
      <c r="C122" s="35" t="s">
        <v>126</v>
      </c>
      <c r="D122" s="36">
        <v>1</v>
      </c>
      <c r="E122" s="36">
        <v>2025</v>
      </c>
      <c r="F122" s="36">
        <v>2025</v>
      </c>
      <c r="G122" s="35" t="s">
        <v>127</v>
      </c>
      <c r="H122" s="35" t="s">
        <v>125</v>
      </c>
      <c r="I122" s="35" t="s">
        <v>128</v>
      </c>
      <c r="J122" s="37" t="s">
        <v>552</v>
      </c>
      <c r="K122" s="35" t="s">
        <v>553</v>
      </c>
      <c r="L122" s="35" t="s">
        <v>65</v>
      </c>
      <c r="M122" s="35" t="s">
        <v>65</v>
      </c>
      <c r="N122" s="35">
        <v>6</v>
      </c>
      <c r="O122" s="35" t="s">
        <v>375</v>
      </c>
      <c r="P122" s="35" t="s">
        <v>417</v>
      </c>
      <c r="Q122" s="35" t="s">
        <v>152</v>
      </c>
      <c r="R122" s="35" t="s">
        <v>61</v>
      </c>
      <c r="S122" s="35" t="s">
        <v>107</v>
      </c>
      <c r="T122" s="35" t="s">
        <v>63</v>
      </c>
      <c r="U122" s="36">
        <v>10</v>
      </c>
      <c r="V122" s="36">
        <v>80</v>
      </c>
      <c r="W122" s="36" t="s">
        <v>65</v>
      </c>
      <c r="X122" s="39">
        <f t="shared" si="24"/>
        <v>80</v>
      </c>
      <c r="Y122" s="36">
        <v>4</v>
      </c>
      <c r="Z122" s="36" t="s">
        <v>64</v>
      </c>
      <c r="AA122" s="36" t="s">
        <v>67</v>
      </c>
      <c r="AB122" s="45" t="s">
        <v>67</v>
      </c>
      <c r="AC122" s="46" t="s">
        <v>65</v>
      </c>
      <c r="AD122" s="41" t="s">
        <v>418</v>
      </c>
      <c r="AE122" s="39" t="s">
        <v>67</v>
      </c>
      <c r="AF122" s="51"/>
      <c r="AG122" s="35" t="s">
        <v>68</v>
      </c>
      <c r="AH122" s="39">
        <f t="shared" si="16"/>
        <v>20</v>
      </c>
      <c r="AI122" s="39">
        <v>2</v>
      </c>
      <c r="AJ122" s="43">
        <f t="shared" si="17"/>
        <v>6372</v>
      </c>
      <c r="AK122" s="39">
        <f t="shared" si="18"/>
        <v>20</v>
      </c>
      <c r="AL122" s="43">
        <v>0</v>
      </c>
      <c r="AM122" s="43">
        <f t="shared" si="25"/>
        <v>800000</v>
      </c>
      <c r="AN122" s="43">
        <f t="shared" si="19"/>
        <v>0</v>
      </c>
      <c r="AO122" s="43">
        <f t="shared" si="20"/>
        <v>0</v>
      </c>
      <c r="AP122" s="43">
        <f t="shared" si="21"/>
        <v>5097600</v>
      </c>
      <c r="AR122" s="43">
        <f t="shared" si="22"/>
        <v>0</v>
      </c>
      <c r="AS122" s="43">
        <f t="shared" si="23"/>
        <v>5897600</v>
      </c>
      <c r="AT122" s="35" t="s">
        <v>172</v>
      </c>
      <c r="AU122" s="35" t="s">
        <v>173</v>
      </c>
      <c r="AV122" s="35" t="s">
        <v>558</v>
      </c>
      <c r="AW122" s="35" t="s">
        <v>420</v>
      </c>
    </row>
    <row r="123" spans="1:49" ht="25.05" customHeight="1" x14ac:dyDescent="0.3">
      <c r="A123" s="35">
        <v>14584</v>
      </c>
      <c r="B123" s="35" t="s">
        <v>125</v>
      </c>
      <c r="C123" s="35" t="s">
        <v>126</v>
      </c>
      <c r="D123" s="36">
        <v>1</v>
      </c>
      <c r="E123" s="36">
        <v>2025</v>
      </c>
      <c r="F123" s="36">
        <v>2025</v>
      </c>
      <c r="G123" s="35" t="s">
        <v>127</v>
      </c>
      <c r="H123" s="35" t="s">
        <v>125</v>
      </c>
      <c r="I123" s="35" t="s">
        <v>128</v>
      </c>
      <c r="J123" s="37" t="s">
        <v>552</v>
      </c>
      <c r="K123" s="35" t="s">
        <v>553</v>
      </c>
      <c r="L123" s="35" t="s">
        <v>65</v>
      </c>
      <c r="M123" s="35" t="s">
        <v>65</v>
      </c>
      <c r="N123" s="35">
        <v>5</v>
      </c>
      <c r="O123" s="35" t="s">
        <v>236</v>
      </c>
      <c r="P123" s="35" t="s">
        <v>559</v>
      </c>
      <c r="Q123" s="35" t="s">
        <v>152</v>
      </c>
      <c r="R123" s="35" t="s">
        <v>61</v>
      </c>
      <c r="S123" s="35" t="s">
        <v>107</v>
      </c>
      <c r="T123" s="35" t="s">
        <v>108</v>
      </c>
      <c r="U123" s="36">
        <v>20</v>
      </c>
      <c r="V123" s="36">
        <v>80</v>
      </c>
      <c r="W123" s="36" t="s">
        <v>65</v>
      </c>
      <c r="X123" s="39">
        <f t="shared" si="24"/>
        <v>80</v>
      </c>
      <c r="Y123" s="36">
        <v>4</v>
      </c>
      <c r="Z123" s="36" t="s">
        <v>64</v>
      </c>
      <c r="AA123" s="36" t="s">
        <v>67</v>
      </c>
      <c r="AB123" s="45" t="s">
        <v>67</v>
      </c>
      <c r="AC123" s="46" t="s">
        <v>65</v>
      </c>
      <c r="AD123" s="41" t="s">
        <v>560</v>
      </c>
      <c r="AE123" s="39" t="s">
        <v>67</v>
      </c>
      <c r="AF123" s="51"/>
      <c r="AG123" s="35" t="s">
        <v>68</v>
      </c>
      <c r="AH123" s="39">
        <f t="shared" si="16"/>
        <v>20</v>
      </c>
      <c r="AI123" s="39">
        <v>2</v>
      </c>
      <c r="AJ123" s="43">
        <f t="shared" si="17"/>
        <v>6372</v>
      </c>
      <c r="AK123" s="39">
        <f t="shared" si="18"/>
        <v>20</v>
      </c>
      <c r="AL123" s="43">
        <v>0</v>
      </c>
      <c r="AM123" s="43">
        <f t="shared" si="25"/>
        <v>1600000</v>
      </c>
      <c r="AN123" s="43">
        <f t="shared" si="19"/>
        <v>0</v>
      </c>
      <c r="AO123" s="43">
        <f t="shared" si="20"/>
        <v>0</v>
      </c>
      <c r="AP123" s="43">
        <f t="shared" si="21"/>
        <v>10195200</v>
      </c>
      <c r="AR123" s="43">
        <f t="shared" si="22"/>
        <v>0</v>
      </c>
      <c r="AS123" s="43">
        <f t="shared" si="23"/>
        <v>11795200</v>
      </c>
      <c r="AT123" s="35" t="s">
        <v>211</v>
      </c>
      <c r="AU123" s="35" t="s">
        <v>212</v>
      </c>
      <c r="AV123" s="35" t="s">
        <v>213</v>
      </c>
      <c r="AW123" s="35" t="s">
        <v>332</v>
      </c>
    </row>
    <row r="124" spans="1:49" ht="25.05" customHeight="1" x14ac:dyDescent="0.3">
      <c r="A124" s="35">
        <v>14455</v>
      </c>
      <c r="B124" s="35" t="s">
        <v>125</v>
      </c>
      <c r="C124" s="35" t="s">
        <v>126</v>
      </c>
      <c r="D124" s="36">
        <v>1</v>
      </c>
      <c r="E124" s="36">
        <v>2025</v>
      </c>
      <c r="F124" s="36">
        <v>2025</v>
      </c>
      <c r="G124" s="35" t="s">
        <v>127</v>
      </c>
      <c r="H124" s="35" t="s">
        <v>125</v>
      </c>
      <c r="I124" s="35" t="s">
        <v>128</v>
      </c>
      <c r="J124" s="37" t="s">
        <v>561</v>
      </c>
      <c r="K124" s="35" t="s">
        <v>562</v>
      </c>
      <c r="L124" s="35" t="s">
        <v>65</v>
      </c>
      <c r="M124" s="35" t="s">
        <v>65</v>
      </c>
      <c r="N124" s="35">
        <v>13</v>
      </c>
      <c r="O124" s="35" t="s">
        <v>104</v>
      </c>
      <c r="P124" s="35" t="s">
        <v>455</v>
      </c>
      <c r="Q124" s="35" t="s">
        <v>563</v>
      </c>
      <c r="R124" s="35" t="s">
        <v>61</v>
      </c>
      <c r="S124" s="35" t="s">
        <v>62</v>
      </c>
      <c r="T124" s="35" t="s">
        <v>63</v>
      </c>
      <c r="U124" s="36">
        <v>10</v>
      </c>
      <c r="V124" s="36">
        <v>80</v>
      </c>
      <c r="W124" s="36" t="s">
        <v>65</v>
      </c>
      <c r="X124" s="39">
        <f t="shared" si="24"/>
        <v>80</v>
      </c>
      <c r="Y124" s="36">
        <v>4</v>
      </c>
      <c r="Z124" s="36" t="s">
        <v>64</v>
      </c>
      <c r="AA124" s="36" t="s">
        <v>67</v>
      </c>
      <c r="AB124" s="45" t="s">
        <v>67</v>
      </c>
      <c r="AC124" s="46" t="s">
        <v>65</v>
      </c>
      <c r="AD124" s="41" t="s">
        <v>564</v>
      </c>
      <c r="AE124" s="39" t="s">
        <v>67</v>
      </c>
      <c r="AF124" s="51"/>
      <c r="AG124" s="35" t="s">
        <v>68</v>
      </c>
      <c r="AH124" s="39">
        <f t="shared" si="16"/>
        <v>20</v>
      </c>
      <c r="AI124" s="39">
        <v>2</v>
      </c>
      <c r="AJ124" s="43">
        <f t="shared" si="17"/>
        <v>6372</v>
      </c>
      <c r="AK124" s="39">
        <f t="shared" si="18"/>
        <v>20</v>
      </c>
      <c r="AL124" s="43">
        <v>0</v>
      </c>
      <c r="AM124" s="43">
        <f t="shared" si="25"/>
        <v>800000</v>
      </c>
      <c r="AN124" s="43">
        <f t="shared" si="19"/>
        <v>0</v>
      </c>
      <c r="AO124" s="43">
        <f t="shared" si="20"/>
        <v>0</v>
      </c>
      <c r="AP124" s="43">
        <f t="shared" si="21"/>
        <v>5097600</v>
      </c>
      <c r="AR124" s="43">
        <f t="shared" si="22"/>
        <v>0</v>
      </c>
      <c r="AS124" s="43">
        <f t="shared" si="23"/>
        <v>5897600</v>
      </c>
      <c r="AT124" s="35" t="s">
        <v>565</v>
      </c>
      <c r="AU124" s="35" t="s">
        <v>566</v>
      </c>
      <c r="AV124" s="35" t="s">
        <v>567</v>
      </c>
      <c r="AW124" s="35" t="s">
        <v>568</v>
      </c>
    </row>
    <row r="125" spans="1:49" ht="25.05" customHeight="1" x14ac:dyDescent="0.3">
      <c r="A125" s="35">
        <v>14352</v>
      </c>
      <c r="B125" s="35" t="s">
        <v>138</v>
      </c>
      <c r="C125" s="35" t="s">
        <v>139</v>
      </c>
      <c r="D125" s="36">
        <v>1</v>
      </c>
      <c r="E125" s="36">
        <v>2025</v>
      </c>
      <c r="F125" s="36">
        <v>2025</v>
      </c>
      <c r="G125" s="35" t="s">
        <v>127</v>
      </c>
      <c r="H125" s="35" t="s">
        <v>138</v>
      </c>
      <c r="I125" s="35" t="s">
        <v>140</v>
      </c>
      <c r="J125" s="37" t="s">
        <v>561</v>
      </c>
      <c r="K125" s="35" t="s">
        <v>562</v>
      </c>
      <c r="L125" s="35" t="s">
        <v>284</v>
      </c>
      <c r="M125" s="35" t="s">
        <v>285</v>
      </c>
      <c r="N125" s="35">
        <v>5</v>
      </c>
      <c r="O125" s="35" t="s">
        <v>236</v>
      </c>
      <c r="P125" s="35" t="s">
        <v>569</v>
      </c>
      <c r="Q125" s="35" t="s">
        <v>145</v>
      </c>
      <c r="R125" s="35" t="s">
        <v>61</v>
      </c>
      <c r="S125" s="35" t="s">
        <v>107</v>
      </c>
      <c r="T125" s="35" t="s">
        <v>63</v>
      </c>
      <c r="U125" s="36">
        <v>10</v>
      </c>
      <c r="V125" s="36">
        <v>80</v>
      </c>
      <c r="W125" s="36">
        <v>12</v>
      </c>
      <c r="X125" s="39">
        <f t="shared" si="24"/>
        <v>92</v>
      </c>
      <c r="Y125" s="36">
        <v>4</v>
      </c>
      <c r="Z125" s="36" t="s">
        <v>64</v>
      </c>
      <c r="AA125" s="36" t="s">
        <v>67</v>
      </c>
      <c r="AB125" s="45" t="s">
        <v>67</v>
      </c>
      <c r="AC125" s="46" t="s">
        <v>65</v>
      </c>
      <c r="AD125" s="41" t="s">
        <v>570</v>
      </c>
      <c r="AE125" s="39" t="s">
        <v>67</v>
      </c>
      <c r="AF125" s="51"/>
      <c r="AG125" s="35" t="s">
        <v>68</v>
      </c>
      <c r="AH125" s="39">
        <f t="shared" si="16"/>
        <v>23</v>
      </c>
      <c r="AI125" s="39">
        <v>2</v>
      </c>
      <c r="AJ125" s="43">
        <f t="shared" si="17"/>
        <v>6372</v>
      </c>
      <c r="AK125" s="39">
        <f t="shared" si="18"/>
        <v>23</v>
      </c>
      <c r="AL125" s="43">
        <v>0</v>
      </c>
      <c r="AM125" s="43">
        <f t="shared" si="25"/>
        <v>920000</v>
      </c>
      <c r="AN125" s="43">
        <f t="shared" si="19"/>
        <v>0</v>
      </c>
      <c r="AO125" s="43">
        <f t="shared" si="20"/>
        <v>0</v>
      </c>
      <c r="AP125" s="43">
        <f t="shared" si="21"/>
        <v>5862240</v>
      </c>
      <c r="AR125" s="43">
        <f t="shared" si="22"/>
        <v>0</v>
      </c>
      <c r="AS125" s="43">
        <f t="shared" si="23"/>
        <v>6782240</v>
      </c>
      <c r="AT125" s="35" t="s">
        <v>147</v>
      </c>
      <c r="AU125" s="35" t="s">
        <v>148</v>
      </c>
      <c r="AV125" s="35" t="s">
        <v>149</v>
      </c>
      <c r="AW125" s="35" t="s">
        <v>551</v>
      </c>
    </row>
    <row r="126" spans="1:49" ht="25.05" customHeight="1" x14ac:dyDescent="0.3">
      <c r="A126" s="35">
        <v>14431</v>
      </c>
      <c r="B126" s="35" t="s">
        <v>138</v>
      </c>
      <c r="C126" s="35" t="s">
        <v>139</v>
      </c>
      <c r="D126" s="36">
        <v>1</v>
      </c>
      <c r="E126" s="36">
        <v>2025</v>
      </c>
      <c r="F126" s="36">
        <v>2025</v>
      </c>
      <c r="G126" s="35" t="s">
        <v>127</v>
      </c>
      <c r="H126" s="35" t="s">
        <v>138</v>
      </c>
      <c r="I126" s="35" t="s">
        <v>140</v>
      </c>
      <c r="J126" s="37" t="s">
        <v>561</v>
      </c>
      <c r="K126" s="35" t="s">
        <v>562</v>
      </c>
      <c r="L126" s="35" t="s">
        <v>284</v>
      </c>
      <c r="M126" s="35" t="s">
        <v>285</v>
      </c>
      <c r="N126" s="35">
        <v>13</v>
      </c>
      <c r="O126" s="35" t="s">
        <v>104</v>
      </c>
      <c r="P126" s="35" t="s">
        <v>209</v>
      </c>
      <c r="Q126" s="35" t="s">
        <v>145</v>
      </c>
      <c r="R126" s="35" t="s">
        <v>61</v>
      </c>
      <c r="S126" s="35" t="s">
        <v>107</v>
      </c>
      <c r="T126" s="35" t="s">
        <v>63</v>
      </c>
      <c r="U126" s="36">
        <v>10</v>
      </c>
      <c r="V126" s="36">
        <v>80</v>
      </c>
      <c r="W126" s="36">
        <v>12</v>
      </c>
      <c r="X126" s="39">
        <f t="shared" si="24"/>
        <v>92</v>
      </c>
      <c r="Y126" s="36">
        <v>4</v>
      </c>
      <c r="Z126" s="36" t="s">
        <v>64</v>
      </c>
      <c r="AA126" s="36" t="s">
        <v>67</v>
      </c>
      <c r="AB126" s="45" t="s">
        <v>67</v>
      </c>
      <c r="AC126" s="46" t="s">
        <v>65</v>
      </c>
      <c r="AD126" s="41" t="s">
        <v>571</v>
      </c>
      <c r="AE126" s="39" t="s">
        <v>67</v>
      </c>
      <c r="AF126" s="51"/>
      <c r="AG126" s="35" t="s">
        <v>68</v>
      </c>
      <c r="AH126" s="39">
        <f t="shared" si="16"/>
        <v>23</v>
      </c>
      <c r="AI126" s="39">
        <v>2</v>
      </c>
      <c r="AJ126" s="43">
        <f t="shared" si="17"/>
        <v>6372</v>
      </c>
      <c r="AK126" s="39">
        <f t="shared" si="18"/>
        <v>23</v>
      </c>
      <c r="AL126" s="43">
        <v>0</v>
      </c>
      <c r="AM126" s="43">
        <f t="shared" si="25"/>
        <v>920000</v>
      </c>
      <c r="AN126" s="43">
        <f t="shared" si="19"/>
        <v>0</v>
      </c>
      <c r="AO126" s="43">
        <f t="shared" si="20"/>
        <v>0</v>
      </c>
      <c r="AP126" s="43">
        <f t="shared" si="21"/>
        <v>5862240</v>
      </c>
      <c r="AR126" s="43">
        <f t="shared" si="22"/>
        <v>0</v>
      </c>
      <c r="AS126" s="43">
        <f t="shared" si="23"/>
        <v>6782240</v>
      </c>
      <c r="AT126" s="35" t="s">
        <v>549</v>
      </c>
      <c r="AU126" s="35" t="s">
        <v>550</v>
      </c>
      <c r="AV126" s="35" t="s">
        <v>149</v>
      </c>
      <c r="AW126" s="35" t="s">
        <v>150</v>
      </c>
    </row>
    <row r="127" spans="1:49" ht="25.05" customHeight="1" x14ac:dyDescent="0.3">
      <c r="A127" s="35">
        <v>14372</v>
      </c>
      <c r="B127" s="35" t="s">
        <v>190</v>
      </c>
      <c r="C127" s="35" t="s">
        <v>191</v>
      </c>
      <c r="D127" s="36">
        <v>1</v>
      </c>
      <c r="E127" s="36">
        <v>2025</v>
      </c>
      <c r="F127" s="36">
        <v>2025</v>
      </c>
      <c r="G127" s="35" t="s">
        <v>127</v>
      </c>
      <c r="H127" s="35" t="s">
        <v>190</v>
      </c>
      <c r="I127" s="35" t="s">
        <v>192</v>
      </c>
      <c r="J127" s="37" t="s">
        <v>572</v>
      </c>
      <c r="K127" s="35" t="s">
        <v>573</v>
      </c>
      <c r="L127" s="35" t="s">
        <v>65</v>
      </c>
      <c r="M127" s="35" t="s">
        <v>65</v>
      </c>
      <c r="N127" s="35">
        <v>13</v>
      </c>
      <c r="O127" s="35" t="s">
        <v>104</v>
      </c>
      <c r="P127" s="35" t="s">
        <v>193</v>
      </c>
      <c r="Q127" s="35" t="s">
        <v>152</v>
      </c>
      <c r="R127" s="35" t="s">
        <v>61</v>
      </c>
      <c r="S127" s="35" t="s">
        <v>62</v>
      </c>
      <c r="T127" s="35" t="s">
        <v>63</v>
      </c>
      <c r="U127" s="36">
        <v>20</v>
      </c>
      <c r="V127" s="36">
        <v>90</v>
      </c>
      <c r="W127" s="36" t="s">
        <v>65</v>
      </c>
      <c r="X127" s="39">
        <f t="shared" si="24"/>
        <v>90</v>
      </c>
      <c r="Y127" s="36">
        <v>5</v>
      </c>
      <c r="Z127" s="36" t="s">
        <v>64</v>
      </c>
      <c r="AA127" s="36" t="s">
        <v>67</v>
      </c>
      <c r="AB127" s="45" t="s">
        <v>67</v>
      </c>
      <c r="AC127" s="46" t="s">
        <v>65</v>
      </c>
      <c r="AD127" s="41" t="s">
        <v>574</v>
      </c>
      <c r="AE127" s="39" t="s">
        <v>67</v>
      </c>
      <c r="AF127" s="51"/>
      <c r="AG127" s="35" t="s">
        <v>68</v>
      </c>
      <c r="AH127" s="39">
        <f t="shared" si="16"/>
        <v>18</v>
      </c>
      <c r="AI127" s="39">
        <v>2</v>
      </c>
      <c r="AJ127" s="43">
        <f t="shared" si="17"/>
        <v>6372</v>
      </c>
      <c r="AK127" s="39">
        <f t="shared" si="18"/>
        <v>18</v>
      </c>
      <c r="AL127" s="43">
        <v>0</v>
      </c>
      <c r="AM127" s="43">
        <f t="shared" si="25"/>
        <v>1440000</v>
      </c>
      <c r="AN127" s="43">
        <f t="shared" si="19"/>
        <v>0</v>
      </c>
      <c r="AO127" s="43">
        <f t="shared" si="20"/>
        <v>0</v>
      </c>
      <c r="AP127" s="43">
        <f t="shared" si="21"/>
        <v>11469600</v>
      </c>
      <c r="AR127" s="43">
        <f t="shared" si="22"/>
        <v>0</v>
      </c>
      <c r="AS127" s="43">
        <f t="shared" si="23"/>
        <v>12909600</v>
      </c>
      <c r="AT127" s="35" t="s">
        <v>195</v>
      </c>
      <c r="AU127" s="35" t="s">
        <v>196</v>
      </c>
      <c r="AV127" s="35" t="s">
        <v>197</v>
      </c>
      <c r="AW127" s="35" t="s">
        <v>198</v>
      </c>
    </row>
    <row r="128" spans="1:49" ht="25.05" customHeight="1" x14ac:dyDescent="0.3">
      <c r="A128" s="35">
        <v>14428</v>
      </c>
      <c r="B128" s="35" t="s">
        <v>138</v>
      </c>
      <c r="C128" s="35" t="s">
        <v>139</v>
      </c>
      <c r="D128" s="36">
        <v>1</v>
      </c>
      <c r="E128" s="36">
        <v>2025</v>
      </c>
      <c r="F128" s="36">
        <v>2025</v>
      </c>
      <c r="G128" s="35" t="s">
        <v>127</v>
      </c>
      <c r="H128" s="35" t="s">
        <v>138</v>
      </c>
      <c r="I128" s="35" t="s">
        <v>140</v>
      </c>
      <c r="J128" s="37" t="s">
        <v>572</v>
      </c>
      <c r="K128" s="35" t="s">
        <v>573</v>
      </c>
      <c r="L128" s="35" t="s">
        <v>284</v>
      </c>
      <c r="M128" s="35" t="s">
        <v>285</v>
      </c>
      <c r="N128" s="35">
        <v>13</v>
      </c>
      <c r="O128" s="35" t="s">
        <v>104</v>
      </c>
      <c r="P128" s="35" t="s">
        <v>209</v>
      </c>
      <c r="Q128" s="35" t="s">
        <v>145</v>
      </c>
      <c r="R128" s="35" t="s">
        <v>61</v>
      </c>
      <c r="S128" s="35" t="s">
        <v>107</v>
      </c>
      <c r="T128" s="35" t="s">
        <v>63</v>
      </c>
      <c r="U128" s="36">
        <v>10</v>
      </c>
      <c r="V128" s="36">
        <v>90</v>
      </c>
      <c r="W128" s="36">
        <v>12</v>
      </c>
      <c r="X128" s="39">
        <f t="shared" si="24"/>
        <v>102</v>
      </c>
      <c r="Y128" s="36">
        <v>4</v>
      </c>
      <c r="Z128" s="36" t="s">
        <v>64</v>
      </c>
      <c r="AA128" s="36" t="s">
        <v>67</v>
      </c>
      <c r="AB128" s="45" t="s">
        <v>67</v>
      </c>
      <c r="AC128" s="46" t="s">
        <v>65</v>
      </c>
      <c r="AD128" s="41" t="s">
        <v>570</v>
      </c>
      <c r="AE128" s="39" t="s">
        <v>67</v>
      </c>
      <c r="AF128" s="51"/>
      <c r="AG128" s="35" t="s">
        <v>68</v>
      </c>
      <c r="AH128" s="39">
        <f t="shared" si="16"/>
        <v>26</v>
      </c>
      <c r="AI128" s="39">
        <v>2</v>
      </c>
      <c r="AJ128" s="43">
        <f t="shared" si="17"/>
        <v>6372</v>
      </c>
      <c r="AK128" s="39">
        <f t="shared" si="18"/>
        <v>25.5</v>
      </c>
      <c r="AL128" s="43">
        <v>0</v>
      </c>
      <c r="AM128" s="43">
        <f t="shared" si="25"/>
        <v>1040000</v>
      </c>
      <c r="AN128" s="43">
        <f t="shared" si="19"/>
        <v>0</v>
      </c>
      <c r="AO128" s="43">
        <f t="shared" si="20"/>
        <v>0</v>
      </c>
      <c r="AP128" s="43">
        <f t="shared" si="21"/>
        <v>6499440</v>
      </c>
      <c r="AR128" s="43">
        <f t="shared" si="22"/>
        <v>0</v>
      </c>
      <c r="AS128" s="43">
        <f t="shared" si="23"/>
        <v>7539440</v>
      </c>
      <c r="AT128" s="35" t="s">
        <v>549</v>
      </c>
      <c r="AU128" s="35" t="s">
        <v>550</v>
      </c>
      <c r="AV128" s="35" t="s">
        <v>149</v>
      </c>
      <c r="AW128" s="35" t="s">
        <v>551</v>
      </c>
    </row>
    <row r="129" spans="1:49" ht="25.05" customHeight="1" x14ac:dyDescent="0.3">
      <c r="A129" s="35">
        <v>14219</v>
      </c>
      <c r="B129" s="35" t="s">
        <v>96</v>
      </c>
      <c r="C129" s="35" t="s">
        <v>575</v>
      </c>
      <c r="D129" s="36">
        <v>1</v>
      </c>
      <c r="E129" s="36">
        <v>2025</v>
      </c>
      <c r="F129" s="36">
        <v>2025</v>
      </c>
      <c r="G129" s="35" t="s">
        <v>127</v>
      </c>
      <c r="H129" s="35" t="s">
        <v>96</v>
      </c>
      <c r="I129" s="35" t="s">
        <v>99</v>
      </c>
      <c r="J129" s="37" t="s">
        <v>572</v>
      </c>
      <c r="K129" s="35" t="s">
        <v>573</v>
      </c>
      <c r="L129" s="35" t="s">
        <v>207</v>
      </c>
      <c r="M129" s="35" t="s">
        <v>208</v>
      </c>
      <c r="N129" s="35">
        <v>13</v>
      </c>
      <c r="O129" s="35" t="s">
        <v>104</v>
      </c>
      <c r="P129" s="35" t="s">
        <v>193</v>
      </c>
      <c r="Q129" s="35" t="s">
        <v>152</v>
      </c>
      <c r="R129" s="35" t="s">
        <v>61</v>
      </c>
      <c r="S129" s="35" t="s">
        <v>107</v>
      </c>
      <c r="T129" s="35" t="s">
        <v>108</v>
      </c>
      <c r="U129" s="36">
        <v>19</v>
      </c>
      <c r="V129" s="36">
        <v>90</v>
      </c>
      <c r="W129" s="36">
        <v>8</v>
      </c>
      <c r="X129" s="39">
        <f t="shared" si="24"/>
        <v>98</v>
      </c>
      <c r="Y129" s="36">
        <v>4</v>
      </c>
      <c r="Z129" s="36" t="s">
        <v>64</v>
      </c>
      <c r="AA129" s="36" t="s">
        <v>67</v>
      </c>
      <c r="AB129" s="45" t="s">
        <v>67</v>
      </c>
      <c r="AC129" s="46" t="s">
        <v>65</v>
      </c>
      <c r="AD129" s="41" t="s">
        <v>576</v>
      </c>
      <c r="AE129" s="39" t="s">
        <v>67</v>
      </c>
      <c r="AF129" s="51"/>
      <c r="AG129" s="35" t="s">
        <v>68</v>
      </c>
      <c r="AH129" s="39">
        <f t="shared" si="16"/>
        <v>25</v>
      </c>
      <c r="AI129" s="39">
        <v>2</v>
      </c>
      <c r="AJ129" s="43">
        <f t="shared" si="17"/>
        <v>6372</v>
      </c>
      <c r="AK129" s="39">
        <f t="shared" si="18"/>
        <v>24.5</v>
      </c>
      <c r="AL129" s="43">
        <v>0</v>
      </c>
      <c r="AM129" s="43">
        <f t="shared" si="25"/>
        <v>1900000</v>
      </c>
      <c r="AN129" s="43">
        <f t="shared" si="19"/>
        <v>0</v>
      </c>
      <c r="AO129" s="43">
        <f t="shared" si="20"/>
        <v>0</v>
      </c>
      <c r="AP129" s="43">
        <f t="shared" si="21"/>
        <v>11864664</v>
      </c>
      <c r="AR129" s="43">
        <f t="shared" si="22"/>
        <v>0</v>
      </c>
      <c r="AS129" s="43">
        <f t="shared" si="23"/>
        <v>13764664</v>
      </c>
      <c r="AT129" s="35" t="s">
        <v>65</v>
      </c>
      <c r="AU129" s="35" t="s">
        <v>577</v>
      </c>
      <c r="AV129" s="35" t="s">
        <v>578</v>
      </c>
      <c r="AW129" s="35" t="s">
        <v>579</v>
      </c>
    </row>
    <row r="130" spans="1:49" ht="25.05" customHeight="1" x14ac:dyDescent="0.3">
      <c r="A130" s="35">
        <v>14481</v>
      </c>
      <c r="B130" s="35" t="s">
        <v>125</v>
      </c>
      <c r="C130" s="35" t="s">
        <v>126</v>
      </c>
      <c r="D130" s="36">
        <v>1</v>
      </c>
      <c r="E130" s="36">
        <v>2025</v>
      </c>
      <c r="F130" s="36">
        <v>2025</v>
      </c>
      <c r="G130" s="35" t="s">
        <v>127</v>
      </c>
      <c r="H130" s="35" t="s">
        <v>125</v>
      </c>
      <c r="I130" s="35" t="s">
        <v>128</v>
      </c>
      <c r="J130" s="37" t="s">
        <v>580</v>
      </c>
      <c r="K130" s="35" t="s">
        <v>581</v>
      </c>
      <c r="L130" s="35" t="s">
        <v>65</v>
      </c>
      <c r="M130" s="35" t="s">
        <v>65</v>
      </c>
      <c r="N130" s="35">
        <v>13</v>
      </c>
      <c r="O130" s="35" t="s">
        <v>104</v>
      </c>
      <c r="P130" s="35" t="s">
        <v>582</v>
      </c>
      <c r="Q130" s="35" t="s">
        <v>435</v>
      </c>
      <c r="R130" s="35" t="s">
        <v>61</v>
      </c>
      <c r="S130" s="35" t="s">
        <v>62</v>
      </c>
      <c r="T130" s="35" t="s">
        <v>108</v>
      </c>
      <c r="U130" s="36">
        <v>15</v>
      </c>
      <c r="V130" s="36">
        <v>100</v>
      </c>
      <c r="W130" s="36" t="s">
        <v>65</v>
      </c>
      <c r="X130" s="39">
        <f t="shared" si="24"/>
        <v>100</v>
      </c>
      <c r="Y130" s="36">
        <v>4</v>
      </c>
      <c r="Z130" s="36" t="s">
        <v>64</v>
      </c>
      <c r="AA130" s="36" t="s">
        <v>67</v>
      </c>
      <c r="AB130" s="45" t="s">
        <v>67</v>
      </c>
      <c r="AC130" s="46" t="s">
        <v>65</v>
      </c>
      <c r="AD130" s="41" t="s">
        <v>436</v>
      </c>
      <c r="AE130" s="39" t="s">
        <v>67</v>
      </c>
      <c r="AF130" s="51"/>
      <c r="AG130" s="35" t="s">
        <v>68</v>
      </c>
      <c r="AH130" s="39">
        <f t="shared" ref="AH130:AH193" si="26">ROUNDUP(AK130,0)</f>
        <v>25</v>
      </c>
      <c r="AI130" s="39">
        <v>1</v>
      </c>
      <c r="AJ130" s="43">
        <f t="shared" ref="AJ130:AJ193" si="27">IF(AI130=1,5074,IF(AI130=2,6372,IF(AI130=3,7434,"ERROR")))</f>
        <v>5074</v>
      </c>
      <c r="AK130" s="39">
        <f t="shared" ref="AK130:AK193" si="28">+(X130/Y130)</f>
        <v>25</v>
      </c>
      <c r="AL130" s="43">
        <v>0</v>
      </c>
      <c r="AM130" s="43">
        <f t="shared" si="25"/>
        <v>1500000</v>
      </c>
      <c r="AN130" s="43">
        <f t="shared" ref="AN130:AN193" si="29">IF(AA130="SI",5000*AH130*U130,0)</f>
        <v>0</v>
      </c>
      <c r="AO130" s="43">
        <f t="shared" ref="AO130:AO193" si="30">IF(AB130="SI",270000*U130,0)</f>
        <v>0</v>
      </c>
      <c r="AP130" s="43">
        <f t="shared" ref="AP130:AP193" si="31">+(AJ130*X130*U130)</f>
        <v>7611000</v>
      </c>
      <c r="AR130" s="43">
        <f t="shared" ref="AR130:AR193" si="32">+(AL130*U130)</f>
        <v>0</v>
      </c>
      <c r="AS130" s="43">
        <f t="shared" ref="AS130:AS193" si="33">+(AM130+AN130+AO130+AP130+AR130)</f>
        <v>9111000</v>
      </c>
      <c r="AT130" s="35" t="s">
        <v>437</v>
      </c>
      <c r="AU130" s="35" t="s">
        <v>438</v>
      </c>
      <c r="AV130" s="35" t="s">
        <v>439</v>
      </c>
      <c r="AW130" s="35" t="s">
        <v>440</v>
      </c>
    </row>
    <row r="131" spans="1:49" ht="25.05" customHeight="1" x14ac:dyDescent="0.3">
      <c r="A131" s="35">
        <v>14295</v>
      </c>
      <c r="B131" s="35" t="s">
        <v>49</v>
      </c>
      <c r="C131" s="35" t="s">
        <v>50</v>
      </c>
      <c r="D131" s="36">
        <v>4</v>
      </c>
      <c r="E131" s="36">
        <v>2025</v>
      </c>
      <c r="F131" s="36">
        <v>2025</v>
      </c>
      <c r="G131" s="35" t="s">
        <v>127</v>
      </c>
      <c r="H131" s="35" t="s">
        <v>49</v>
      </c>
      <c r="I131" s="35" t="s">
        <v>452</v>
      </c>
      <c r="J131" s="37" t="s">
        <v>583</v>
      </c>
      <c r="K131" s="35" t="s">
        <v>584</v>
      </c>
      <c r="L131" s="35" t="s">
        <v>65</v>
      </c>
      <c r="M131" s="35" t="s">
        <v>65</v>
      </c>
      <c r="N131" s="35">
        <v>6</v>
      </c>
      <c r="O131" s="35" t="s">
        <v>375</v>
      </c>
      <c r="P131" s="35" t="s">
        <v>585</v>
      </c>
      <c r="Q131" s="35" t="s">
        <v>586</v>
      </c>
      <c r="R131" s="35" t="s">
        <v>61</v>
      </c>
      <c r="S131" s="35" t="s">
        <v>107</v>
      </c>
      <c r="T131" s="35" t="s">
        <v>63</v>
      </c>
      <c r="U131" s="36">
        <v>10</v>
      </c>
      <c r="V131" s="36">
        <v>108</v>
      </c>
      <c r="W131" s="36" t="s">
        <v>65</v>
      </c>
      <c r="X131" s="39">
        <f t="shared" si="24"/>
        <v>108</v>
      </c>
      <c r="Y131" s="36">
        <v>5</v>
      </c>
      <c r="Z131" s="36" t="s">
        <v>64</v>
      </c>
      <c r="AA131" s="36" t="s">
        <v>67</v>
      </c>
      <c r="AB131" s="45" t="s">
        <v>67</v>
      </c>
      <c r="AC131" s="46" t="s">
        <v>65</v>
      </c>
      <c r="AD131" s="41" t="s">
        <v>587</v>
      </c>
      <c r="AE131" s="39" t="s">
        <v>67</v>
      </c>
      <c r="AF131" s="51"/>
      <c r="AG131" s="35" t="s">
        <v>68</v>
      </c>
      <c r="AH131" s="39">
        <f t="shared" si="26"/>
        <v>22</v>
      </c>
      <c r="AI131" s="39">
        <v>2</v>
      </c>
      <c r="AJ131" s="43">
        <f t="shared" si="27"/>
        <v>6372</v>
      </c>
      <c r="AK131" s="39">
        <f t="shared" si="28"/>
        <v>21.6</v>
      </c>
      <c r="AL131" s="43">
        <v>0</v>
      </c>
      <c r="AM131" s="43">
        <f t="shared" si="25"/>
        <v>880000</v>
      </c>
      <c r="AN131" s="43">
        <f t="shared" si="29"/>
        <v>0</v>
      </c>
      <c r="AO131" s="60">
        <f t="shared" si="30"/>
        <v>0</v>
      </c>
      <c r="AP131" s="43">
        <f t="shared" si="31"/>
        <v>6881760</v>
      </c>
      <c r="AR131" s="43">
        <f t="shared" si="32"/>
        <v>0</v>
      </c>
      <c r="AS131" s="43">
        <f t="shared" si="33"/>
        <v>7761760</v>
      </c>
      <c r="AT131" s="35" t="s">
        <v>531</v>
      </c>
      <c r="AU131" s="35" t="s">
        <v>532</v>
      </c>
      <c r="AV131" s="35" t="s">
        <v>588</v>
      </c>
      <c r="AW131" s="35" t="s">
        <v>589</v>
      </c>
    </row>
    <row r="132" spans="1:49" ht="25.05" customHeight="1" x14ac:dyDescent="0.3">
      <c r="A132" s="35">
        <v>14224</v>
      </c>
      <c r="B132" s="35" t="s">
        <v>590</v>
      </c>
      <c r="C132" s="35" t="s">
        <v>591</v>
      </c>
      <c r="D132" s="36">
        <v>1</v>
      </c>
      <c r="E132" s="36">
        <v>2025</v>
      </c>
      <c r="F132" s="36">
        <v>2025</v>
      </c>
      <c r="G132" s="35" t="s">
        <v>127</v>
      </c>
      <c r="H132" s="35" t="s">
        <v>590</v>
      </c>
      <c r="I132" s="35" t="s">
        <v>592</v>
      </c>
      <c r="J132" s="37" t="s">
        <v>593</v>
      </c>
      <c r="K132" s="35" t="s">
        <v>594</v>
      </c>
      <c r="L132" s="35" t="s">
        <v>65</v>
      </c>
      <c r="M132" s="35" t="s">
        <v>65</v>
      </c>
      <c r="N132" s="35">
        <v>13</v>
      </c>
      <c r="O132" s="35" t="s">
        <v>104</v>
      </c>
      <c r="P132" s="35" t="s">
        <v>595</v>
      </c>
      <c r="Q132" s="35" t="s">
        <v>152</v>
      </c>
      <c r="R132" s="35" t="s">
        <v>61</v>
      </c>
      <c r="S132" s="35" t="s">
        <v>107</v>
      </c>
      <c r="T132" s="35" t="s">
        <v>63</v>
      </c>
      <c r="U132" s="36">
        <v>17</v>
      </c>
      <c r="V132" s="36">
        <v>150</v>
      </c>
      <c r="W132" s="36" t="s">
        <v>65</v>
      </c>
      <c r="X132" s="39">
        <f t="shared" si="24"/>
        <v>150</v>
      </c>
      <c r="Y132" s="36">
        <v>4</v>
      </c>
      <c r="Z132" s="36" t="s">
        <v>64</v>
      </c>
      <c r="AA132" s="36" t="s">
        <v>67</v>
      </c>
      <c r="AB132" s="45" t="s">
        <v>67</v>
      </c>
      <c r="AC132" s="46" t="s">
        <v>65</v>
      </c>
      <c r="AD132" s="41" t="s">
        <v>596</v>
      </c>
      <c r="AE132" s="39" t="s">
        <v>67</v>
      </c>
      <c r="AF132" s="51"/>
      <c r="AG132" s="35" t="s">
        <v>68</v>
      </c>
      <c r="AH132" s="39">
        <f t="shared" si="26"/>
        <v>38</v>
      </c>
      <c r="AI132" s="39">
        <v>2</v>
      </c>
      <c r="AJ132" s="43">
        <f t="shared" si="27"/>
        <v>6372</v>
      </c>
      <c r="AK132" s="39">
        <f t="shared" si="28"/>
        <v>37.5</v>
      </c>
      <c r="AL132" s="43">
        <v>0</v>
      </c>
      <c r="AM132" s="43">
        <f t="shared" si="25"/>
        <v>2584000</v>
      </c>
      <c r="AN132" s="43">
        <f t="shared" si="29"/>
        <v>0</v>
      </c>
      <c r="AO132" s="43">
        <f t="shared" si="30"/>
        <v>0</v>
      </c>
      <c r="AP132" s="43">
        <f t="shared" si="31"/>
        <v>16248600</v>
      </c>
      <c r="AR132" s="43">
        <f t="shared" si="32"/>
        <v>0</v>
      </c>
      <c r="AS132" s="43">
        <f t="shared" si="33"/>
        <v>18832600</v>
      </c>
      <c r="AT132" s="35" t="s">
        <v>597</v>
      </c>
      <c r="AU132" s="35" t="s">
        <v>598</v>
      </c>
      <c r="AV132" s="35" t="s">
        <v>599</v>
      </c>
      <c r="AW132" s="35" t="s">
        <v>476</v>
      </c>
    </row>
    <row r="133" spans="1:49" ht="25.05" customHeight="1" x14ac:dyDescent="0.3">
      <c r="A133" s="35">
        <v>14402</v>
      </c>
      <c r="B133" s="35" t="s">
        <v>125</v>
      </c>
      <c r="C133" s="35" t="s">
        <v>126</v>
      </c>
      <c r="D133" s="36">
        <v>1</v>
      </c>
      <c r="E133" s="36">
        <v>2025</v>
      </c>
      <c r="F133" s="36">
        <v>2025</v>
      </c>
      <c r="G133" s="35" t="s">
        <v>127</v>
      </c>
      <c r="H133" s="35" t="s">
        <v>125</v>
      </c>
      <c r="I133" s="35" t="s">
        <v>128</v>
      </c>
      <c r="J133" s="37" t="s">
        <v>593</v>
      </c>
      <c r="K133" s="35" t="s">
        <v>594</v>
      </c>
      <c r="L133" s="35" t="s">
        <v>65</v>
      </c>
      <c r="M133" s="35" t="s">
        <v>65</v>
      </c>
      <c r="N133" s="35">
        <v>13</v>
      </c>
      <c r="O133" s="35" t="s">
        <v>104</v>
      </c>
      <c r="P133" s="35" t="s">
        <v>595</v>
      </c>
      <c r="Q133" s="35" t="s">
        <v>152</v>
      </c>
      <c r="R133" s="35" t="s">
        <v>61</v>
      </c>
      <c r="S133" s="35" t="s">
        <v>62</v>
      </c>
      <c r="T133" s="35" t="s">
        <v>63</v>
      </c>
      <c r="U133" s="36">
        <v>19</v>
      </c>
      <c r="V133" s="36">
        <v>150</v>
      </c>
      <c r="W133" s="36" t="s">
        <v>65</v>
      </c>
      <c r="X133" s="39">
        <f t="shared" si="24"/>
        <v>150</v>
      </c>
      <c r="Y133" s="36">
        <v>4</v>
      </c>
      <c r="Z133" s="36" t="s">
        <v>64</v>
      </c>
      <c r="AA133" s="36" t="s">
        <v>67</v>
      </c>
      <c r="AB133" s="45" t="s">
        <v>67</v>
      </c>
      <c r="AC133" s="46" t="s">
        <v>65</v>
      </c>
      <c r="AD133" s="41" t="s">
        <v>600</v>
      </c>
      <c r="AE133" s="39" t="s">
        <v>67</v>
      </c>
      <c r="AF133" s="51"/>
      <c r="AG133" s="35" t="s">
        <v>68</v>
      </c>
      <c r="AH133" s="39">
        <f t="shared" si="26"/>
        <v>38</v>
      </c>
      <c r="AI133" s="39">
        <v>2</v>
      </c>
      <c r="AJ133" s="43">
        <f t="shared" si="27"/>
        <v>6372</v>
      </c>
      <c r="AK133" s="39">
        <f t="shared" si="28"/>
        <v>37.5</v>
      </c>
      <c r="AL133" s="43">
        <v>0</v>
      </c>
      <c r="AM133" s="43">
        <f t="shared" si="25"/>
        <v>2888000</v>
      </c>
      <c r="AN133" s="43">
        <f t="shared" si="29"/>
        <v>0</v>
      </c>
      <c r="AO133" s="43">
        <f t="shared" si="30"/>
        <v>0</v>
      </c>
      <c r="AP133" s="43">
        <f t="shared" si="31"/>
        <v>18160200</v>
      </c>
      <c r="AR133" s="43">
        <f t="shared" si="32"/>
        <v>0</v>
      </c>
      <c r="AS133" s="43">
        <f t="shared" si="33"/>
        <v>21048200</v>
      </c>
      <c r="AT133" s="35" t="s">
        <v>601</v>
      </c>
      <c r="AU133" s="35" t="s">
        <v>602</v>
      </c>
      <c r="AV133" s="35" t="s">
        <v>603</v>
      </c>
      <c r="AW133" s="35" t="s">
        <v>476</v>
      </c>
    </row>
    <row r="134" spans="1:49" ht="25.05" customHeight="1" x14ac:dyDescent="0.3">
      <c r="A134" s="35">
        <v>14404</v>
      </c>
      <c r="B134" s="35" t="s">
        <v>125</v>
      </c>
      <c r="C134" s="35" t="s">
        <v>126</v>
      </c>
      <c r="D134" s="36">
        <v>1</v>
      </c>
      <c r="E134" s="36">
        <v>2025</v>
      </c>
      <c r="F134" s="36">
        <v>2025</v>
      </c>
      <c r="G134" s="35" t="s">
        <v>127</v>
      </c>
      <c r="H134" s="35" t="s">
        <v>125</v>
      </c>
      <c r="I134" s="35" t="s">
        <v>128</v>
      </c>
      <c r="J134" s="37" t="s">
        <v>593</v>
      </c>
      <c r="K134" s="35" t="s">
        <v>594</v>
      </c>
      <c r="L134" s="35" t="s">
        <v>65</v>
      </c>
      <c r="M134" s="35" t="s">
        <v>65</v>
      </c>
      <c r="N134" s="35">
        <v>13</v>
      </c>
      <c r="O134" s="35" t="s">
        <v>104</v>
      </c>
      <c r="P134" s="35" t="s">
        <v>604</v>
      </c>
      <c r="Q134" s="35" t="s">
        <v>152</v>
      </c>
      <c r="R134" s="35" t="s">
        <v>61</v>
      </c>
      <c r="S134" s="35" t="s">
        <v>107</v>
      </c>
      <c r="T134" s="35" t="s">
        <v>63</v>
      </c>
      <c r="U134" s="36">
        <v>20</v>
      </c>
      <c r="V134" s="36">
        <v>150</v>
      </c>
      <c r="W134" s="36" t="s">
        <v>65</v>
      </c>
      <c r="X134" s="39">
        <f t="shared" si="24"/>
        <v>150</v>
      </c>
      <c r="Y134" s="36">
        <v>4</v>
      </c>
      <c r="Z134" s="36" t="s">
        <v>64</v>
      </c>
      <c r="AA134" s="36" t="s">
        <v>67</v>
      </c>
      <c r="AB134" s="45" t="s">
        <v>67</v>
      </c>
      <c r="AC134" s="46" t="s">
        <v>65</v>
      </c>
      <c r="AD134" s="41" t="s">
        <v>600</v>
      </c>
      <c r="AE134" s="39" t="s">
        <v>67</v>
      </c>
      <c r="AF134" s="51"/>
      <c r="AG134" s="35" t="s">
        <v>68</v>
      </c>
      <c r="AH134" s="39">
        <f t="shared" si="26"/>
        <v>38</v>
      </c>
      <c r="AI134" s="39">
        <v>2</v>
      </c>
      <c r="AJ134" s="43">
        <f t="shared" si="27"/>
        <v>6372</v>
      </c>
      <c r="AK134" s="39">
        <f t="shared" si="28"/>
        <v>37.5</v>
      </c>
      <c r="AL134" s="43">
        <v>0</v>
      </c>
      <c r="AM134" s="43">
        <f t="shared" si="25"/>
        <v>3040000</v>
      </c>
      <c r="AN134" s="43">
        <f t="shared" si="29"/>
        <v>0</v>
      </c>
      <c r="AO134" s="43">
        <f t="shared" si="30"/>
        <v>0</v>
      </c>
      <c r="AP134" s="43">
        <f t="shared" si="31"/>
        <v>19116000</v>
      </c>
      <c r="AR134" s="43">
        <f t="shared" si="32"/>
        <v>0</v>
      </c>
      <c r="AS134" s="43">
        <f t="shared" si="33"/>
        <v>22156000</v>
      </c>
      <c r="AT134" s="35" t="s">
        <v>601</v>
      </c>
      <c r="AU134" s="35" t="s">
        <v>602</v>
      </c>
      <c r="AV134" s="35" t="s">
        <v>603</v>
      </c>
      <c r="AW134" s="35" t="s">
        <v>476</v>
      </c>
    </row>
    <row r="135" spans="1:49" ht="25.05" customHeight="1" x14ac:dyDescent="0.3">
      <c r="A135" s="35">
        <v>14261</v>
      </c>
      <c r="B135" s="35" t="s">
        <v>125</v>
      </c>
      <c r="C135" s="35" t="s">
        <v>126</v>
      </c>
      <c r="D135" s="36">
        <v>1</v>
      </c>
      <c r="E135" s="36">
        <v>2025</v>
      </c>
      <c r="F135" s="36">
        <v>2025</v>
      </c>
      <c r="G135" s="35" t="s">
        <v>127</v>
      </c>
      <c r="H135" s="35" t="s">
        <v>125</v>
      </c>
      <c r="I135" s="35" t="s">
        <v>128</v>
      </c>
      <c r="J135" s="37" t="s">
        <v>605</v>
      </c>
      <c r="K135" s="35" t="s">
        <v>606</v>
      </c>
      <c r="L135" s="35" t="s">
        <v>65</v>
      </c>
      <c r="M135" s="35" t="s">
        <v>65</v>
      </c>
      <c r="N135" s="35">
        <v>8</v>
      </c>
      <c r="O135" s="35" t="s">
        <v>58</v>
      </c>
      <c r="P135" s="35" t="s">
        <v>131</v>
      </c>
      <c r="Q135" s="35" t="s">
        <v>132</v>
      </c>
      <c r="R135" s="35" t="s">
        <v>61</v>
      </c>
      <c r="S135" s="35" t="s">
        <v>62</v>
      </c>
      <c r="T135" s="35" t="s">
        <v>495</v>
      </c>
      <c r="U135" s="36">
        <v>12</v>
      </c>
      <c r="V135" s="36">
        <v>70</v>
      </c>
      <c r="W135" s="36" t="s">
        <v>65</v>
      </c>
      <c r="X135" s="39">
        <f t="shared" si="24"/>
        <v>70</v>
      </c>
      <c r="Y135" s="36">
        <v>4</v>
      </c>
      <c r="Z135" s="36" t="s">
        <v>64</v>
      </c>
      <c r="AA135" s="36" t="s">
        <v>67</v>
      </c>
      <c r="AB135" s="45" t="s">
        <v>67</v>
      </c>
      <c r="AC135" s="46" t="s">
        <v>65</v>
      </c>
      <c r="AD135" s="41" t="s">
        <v>607</v>
      </c>
      <c r="AE135" s="39" t="s">
        <v>67</v>
      </c>
      <c r="AF135" s="51"/>
      <c r="AG135" s="35" t="s">
        <v>68</v>
      </c>
      <c r="AH135" s="39">
        <f t="shared" si="26"/>
        <v>18</v>
      </c>
      <c r="AI135" s="39">
        <v>2</v>
      </c>
      <c r="AJ135" s="43">
        <f t="shared" si="27"/>
        <v>6372</v>
      </c>
      <c r="AK135" s="39">
        <f t="shared" si="28"/>
        <v>17.5</v>
      </c>
      <c r="AL135" s="43">
        <v>0</v>
      </c>
      <c r="AM135" s="43">
        <f t="shared" si="25"/>
        <v>864000</v>
      </c>
      <c r="AN135" s="43">
        <f t="shared" si="29"/>
        <v>0</v>
      </c>
      <c r="AO135" s="43">
        <f t="shared" si="30"/>
        <v>0</v>
      </c>
      <c r="AP135" s="43">
        <f t="shared" si="31"/>
        <v>5352480</v>
      </c>
      <c r="AR135" s="43">
        <f t="shared" si="32"/>
        <v>0</v>
      </c>
      <c r="AS135" s="43">
        <f t="shared" si="33"/>
        <v>6216480</v>
      </c>
      <c r="AT135" s="35" t="s">
        <v>134</v>
      </c>
      <c r="AU135" s="35" t="s">
        <v>135</v>
      </c>
      <c r="AV135" s="35" t="s">
        <v>608</v>
      </c>
      <c r="AW135" s="35" t="s">
        <v>609</v>
      </c>
    </row>
    <row r="136" spans="1:49" ht="25.05" customHeight="1" x14ac:dyDescent="0.3">
      <c r="A136" s="35">
        <v>14501</v>
      </c>
      <c r="B136" s="35" t="s">
        <v>125</v>
      </c>
      <c r="C136" s="35" t="s">
        <v>126</v>
      </c>
      <c r="D136" s="36">
        <v>1</v>
      </c>
      <c r="E136" s="36">
        <v>2025</v>
      </c>
      <c r="F136" s="36">
        <v>2025</v>
      </c>
      <c r="G136" s="35" t="s">
        <v>127</v>
      </c>
      <c r="H136" s="35" t="s">
        <v>125</v>
      </c>
      <c r="I136" s="35" t="s">
        <v>128</v>
      </c>
      <c r="J136" s="37" t="s">
        <v>605</v>
      </c>
      <c r="K136" s="35" t="s">
        <v>606</v>
      </c>
      <c r="L136" s="35" t="s">
        <v>65</v>
      </c>
      <c r="M136" s="35" t="s">
        <v>65</v>
      </c>
      <c r="N136" s="35">
        <v>8</v>
      </c>
      <c r="O136" s="35" t="s">
        <v>58</v>
      </c>
      <c r="P136" s="35" t="s">
        <v>610</v>
      </c>
      <c r="Q136" s="35" t="s">
        <v>132</v>
      </c>
      <c r="R136" s="35" t="s">
        <v>61</v>
      </c>
      <c r="S136" s="35" t="s">
        <v>62</v>
      </c>
      <c r="T136" s="35" t="s">
        <v>108</v>
      </c>
      <c r="U136" s="36">
        <v>10</v>
      </c>
      <c r="V136" s="36">
        <v>70</v>
      </c>
      <c r="W136" s="36" t="s">
        <v>65</v>
      </c>
      <c r="X136" s="39">
        <f t="shared" ref="X136:X199" si="34">(SUM(V136:W136))*1</f>
        <v>70</v>
      </c>
      <c r="Y136" s="36">
        <v>5</v>
      </c>
      <c r="Z136" s="36" t="s">
        <v>64</v>
      </c>
      <c r="AA136" s="36" t="s">
        <v>67</v>
      </c>
      <c r="AB136" s="45" t="s">
        <v>67</v>
      </c>
      <c r="AC136" s="46" t="s">
        <v>65</v>
      </c>
      <c r="AD136" s="41" t="s">
        <v>611</v>
      </c>
      <c r="AE136" s="39" t="s">
        <v>67</v>
      </c>
      <c r="AF136" s="51"/>
      <c r="AG136" s="35" t="s">
        <v>68</v>
      </c>
      <c r="AH136" s="39">
        <f t="shared" si="26"/>
        <v>14</v>
      </c>
      <c r="AI136" s="39">
        <v>2</v>
      </c>
      <c r="AJ136" s="43">
        <f t="shared" si="27"/>
        <v>6372</v>
      </c>
      <c r="AK136" s="39">
        <f t="shared" si="28"/>
        <v>14</v>
      </c>
      <c r="AL136" s="43">
        <v>0</v>
      </c>
      <c r="AM136" s="43">
        <f t="shared" si="25"/>
        <v>560000</v>
      </c>
      <c r="AN136" s="43">
        <f t="shared" si="29"/>
        <v>0</v>
      </c>
      <c r="AO136" s="43">
        <f t="shared" si="30"/>
        <v>0</v>
      </c>
      <c r="AP136" s="43">
        <f t="shared" si="31"/>
        <v>4460400</v>
      </c>
      <c r="AR136" s="43">
        <f t="shared" si="32"/>
        <v>0</v>
      </c>
      <c r="AS136" s="43">
        <f t="shared" si="33"/>
        <v>5020400</v>
      </c>
      <c r="AT136" s="35" t="s">
        <v>274</v>
      </c>
      <c r="AU136" s="35" t="s">
        <v>275</v>
      </c>
      <c r="AV136" s="35" t="s">
        <v>612</v>
      </c>
      <c r="AW136" s="35" t="s">
        <v>613</v>
      </c>
    </row>
    <row r="137" spans="1:49" ht="25.05" customHeight="1" x14ac:dyDescent="0.3">
      <c r="A137" s="35">
        <v>14461</v>
      </c>
      <c r="B137" s="35" t="s">
        <v>125</v>
      </c>
      <c r="C137" s="35" t="s">
        <v>126</v>
      </c>
      <c r="D137" s="36">
        <v>1</v>
      </c>
      <c r="E137" s="36">
        <v>2025</v>
      </c>
      <c r="F137" s="36">
        <v>2025</v>
      </c>
      <c r="G137" s="35" t="s">
        <v>127</v>
      </c>
      <c r="H137" s="35" t="s">
        <v>125</v>
      </c>
      <c r="I137" s="35" t="s">
        <v>128</v>
      </c>
      <c r="J137" s="37" t="s">
        <v>614</v>
      </c>
      <c r="K137" s="35" t="s">
        <v>615</v>
      </c>
      <c r="L137" s="35" t="s">
        <v>65</v>
      </c>
      <c r="M137" s="35" t="s">
        <v>65</v>
      </c>
      <c r="N137" s="35">
        <v>13</v>
      </c>
      <c r="O137" s="35" t="s">
        <v>104</v>
      </c>
      <c r="P137" s="35" t="s">
        <v>616</v>
      </c>
      <c r="Q137" s="35" t="s">
        <v>152</v>
      </c>
      <c r="R137" s="35" t="s">
        <v>61</v>
      </c>
      <c r="S137" s="35" t="s">
        <v>62</v>
      </c>
      <c r="T137" s="35" t="s">
        <v>495</v>
      </c>
      <c r="U137" s="36">
        <v>12</v>
      </c>
      <c r="V137" s="36">
        <v>100</v>
      </c>
      <c r="W137" s="36" t="s">
        <v>65</v>
      </c>
      <c r="X137" s="39">
        <f t="shared" si="34"/>
        <v>100</v>
      </c>
      <c r="Y137" s="36">
        <v>4</v>
      </c>
      <c r="Z137" s="36" t="s">
        <v>64</v>
      </c>
      <c r="AA137" s="36" t="s">
        <v>67</v>
      </c>
      <c r="AB137" s="45" t="s">
        <v>67</v>
      </c>
      <c r="AC137" s="46" t="s">
        <v>65</v>
      </c>
      <c r="AD137" s="41" t="s">
        <v>617</v>
      </c>
      <c r="AE137" s="39" t="s">
        <v>67</v>
      </c>
      <c r="AF137" s="51"/>
      <c r="AG137" s="35" t="s">
        <v>68</v>
      </c>
      <c r="AH137" s="39">
        <f t="shared" si="26"/>
        <v>25</v>
      </c>
      <c r="AI137" s="39">
        <v>2</v>
      </c>
      <c r="AJ137" s="43">
        <f t="shared" si="27"/>
        <v>6372</v>
      </c>
      <c r="AK137" s="39">
        <f t="shared" si="28"/>
        <v>25</v>
      </c>
      <c r="AL137" s="43">
        <v>0</v>
      </c>
      <c r="AM137" s="43">
        <f t="shared" si="25"/>
        <v>1200000</v>
      </c>
      <c r="AN137" s="43">
        <f t="shared" si="29"/>
        <v>0</v>
      </c>
      <c r="AO137" s="43">
        <f t="shared" si="30"/>
        <v>0</v>
      </c>
      <c r="AP137" s="43">
        <f t="shared" si="31"/>
        <v>7646400</v>
      </c>
      <c r="AR137" s="43">
        <f t="shared" si="32"/>
        <v>0</v>
      </c>
      <c r="AS137" s="43">
        <f t="shared" si="33"/>
        <v>8846400</v>
      </c>
      <c r="AT137" s="35" t="s">
        <v>618</v>
      </c>
      <c r="AU137" s="35" t="s">
        <v>619</v>
      </c>
      <c r="AV137" s="35" t="s">
        <v>620</v>
      </c>
      <c r="AW137" s="35" t="s">
        <v>621</v>
      </c>
    </row>
    <row r="138" spans="1:49" ht="25.05" customHeight="1" x14ac:dyDescent="0.3">
      <c r="A138" s="35">
        <v>14456</v>
      </c>
      <c r="B138" s="35" t="s">
        <v>125</v>
      </c>
      <c r="C138" s="35" t="s">
        <v>126</v>
      </c>
      <c r="D138" s="36">
        <v>1</v>
      </c>
      <c r="E138" s="36">
        <v>2025</v>
      </c>
      <c r="F138" s="36">
        <v>2025</v>
      </c>
      <c r="G138" s="35" t="s">
        <v>127</v>
      </c>
      <c r="H138" s="35" t="s">
        <v>125</v>
      </c>
      <c r="I138" s="35" t="s">
        <v>128</v>
      </c>
      <c r="J138" s="37" t="s">
        <v>622</v>
      </c>
      <c r="K138" s="35" t="s">
        <v>623</v>
      </c>
      <c r="L138" s="35" t="s">
        <v>65</v>
      </c>
      <c r="M138" s="35" t="s">
        <v>65</v>
      </c>
      <c r="N138" s="35">
        <v>13</v>
      </c>
      <c r="O138" s="35" t="s">
        <v>104</v>
      </c>
      <c r="P138" s="35" t="s">
        <v>455</v>
      </c>
      <c r="Q138" s="35" t="s">
        <v>563</v>
      </c>
      <c r="R138" s="35" t="s">
        <v>61</v>
      </c>
      <c r="S138" s="35" t="s">
        <v>62</v>
      </c>
      <c r="T138" s="35" t="s">
        <v>63</v>
      </c>
      <c r="U138" s="36">
        <v>10</v>
      </c>
      <c r="V138" s="36">
        <v>28</v>
      </c>
      <c r="W138" s="36" t="s">
        <v>65</v>
      </c>
      <c r="X138" s="39">
        <f t="shared" si="34"/>
        <v>28</v>
      </c>
      <c r="Y138" s="36">
        <v>4</v>
      </c>
      <c r="Z138" s="36" t="s">
        <v>67</v>
      </c>
      <c r="AA138" s="36" t="s">
        <v>67</v>
      </c>
      <c r="AB138" s="45" t="s">
        <v>67</v>
      </c>
      <c r="AC138" s="46" t="s">
        <v>65</v>
      </c>
      <c r="AD138" s="41" t="s">
        <v>564</v>
      </c>
      <c r="AE138" s="39" t="s">
        <v>67</v>
      </c>
      <c r="AF138" s="51"/>
      <c r="AG138" s="35" t="s">
        <v>68</v>
      </c>
      <c r="AH138" s="39">
        <f t="shared" si="26"/>
        <v>7</v>
      </c>
      <c r="AI138" s="39">
        <v>1</v>
      </c>
      <c r="AJ138" s="43">
        <f t="shared" si="27"/>
        <v>5074</v>
      </c>
      <c r="AK138" s="39">
        <f t="shared" si="28"/>
        <v>7</v>
      </c>
      <c r="AL138" s="43">
        <v>0</v>
      </c>
      <c r="AM138" s="43">
        <f t="shared" si="25"/>
        <v>0</v>
      </c>
      <c r="AN138" s="43">
        <f t="shared" si="29"/>
        <v>0</v>
      </c>
      <c r="AO138" s="43">
        <f t="shared" si="30"/>
        <v>0</v>
      </c>
      <c r="AP138" s="43">
        <f t="shared" si="31"/>
        <v>1420720</v>
      </c>
      <c r="AR138" s="43">
        <f t="shared" si="32"/>
        <v>0</v>
      </c>
      <c r="AS138" s="43">
        <f t="shared" si="33"/>
        <v>1420720</v>
      </c>
      <c r="AT138" s="35" t="s">
        <v>565</v>
      </c>
      <c r="AU138" s="35" t="s">
        <v>566</v>
      </c>
      <c r="AV138" s="35" t="s">
        <v>567</v>
      </c>
      <c r="AW138" s="35" t="s">
        <v>568</v>
      </c>
    </row>
    <row r="139" spans="1:49" ht="25.05" customHeight="1" x14ac:dyDescent="0.3">
      <c r="A139" s="35">
        <v>14459</v>
      </c>
      <c r="B139" s="35" t="s">
        <v>125</v>
      </c>
      <c r="C139" s="35" t="s">
        <v>126</v>
      </c>
      <c r="D139" s="36">
        <v>1</v>
      </c>
      <c r="E139" s="36">
        <v>2025</v>
      </c>
      <c r="F139" s="36">
        <v>2025</v>
      </c>
      <c r="G139" s="35" t="s">
        <v>127</v>
      </c>
      <c r="H139" s="35" t="s">
        <v>125</v>
      </c>
      <c r="I139" s="35" t="s">
        <v>128</v>
      </c>
      <c r="J139" s="37" t="s">
        <v>622</v>
      </c>
      <c r="K139" s="35" t="s">
        <v>623</v>
      </c>
      <c r="L139" s="35" t="s">
        <v>65</v>
      </c>
      <c r="M139" s="35" t="s">
        <v>65</v>
      </c>
      <c r="N139" s="35">
        <v>13</v>
      </c>
      <c r="O139" s="35" t="s">
        <v>104</v>
      </c>
      <c r="P139" s="35" t="s">
        <v>455</v>
      </c>
      <c r="Q139" s="35" t="s">
        <v>563</v>
      </c>
      <c r="R139" s="35" t="s">
        <v>61</v>
      </c>
      <c r="S139" s="35" t="s">
        <v>62</v>
      </c>
      <c r="T139" s="35" t="s">
        <v>63</v>
      </c>
      <c r="U139" s="36">
        <v>10</v>
      </c>
      <c r="V139" s="36">
        <v>28</v>
      </c>
      <c r="W139" s="36" t="s">
        <v>65</v>
      </c>
      <c r="X139" s="39">
        <f t="shared" si="34"/>
        <v>28</v>
      </c>
      <c r="Y139" s="36">
        <v>4</v>
      </c>
      <c r="Z139" s="36" t="s">
        <v>67</v>
      </c>
      <c r="AA139" s="36" t="s">
        <v>67</v>
      </c>
      <c r="AB139" s="45" t="s">
        <v>67</v>
      </c>
      <c r="AC139" s="46" t="s">
        <v>65</v>
      </c>
      <c r="AD139" s="41" t="s">
        <v>564</v>
      </c>
      <c r="AE139" s="39" t="s">
        <v>67</v>
      </c>
      <c r="AF139" s="51"/>
      <c r="AG139" s="35" t="s">
        <v>68</v>
      </c>
      <c r="AH139" s="39">
        <f t="shared" si="26"/>
        <v>7</v>
      </c>
      <c r="AI139" s="39">
        <v>1</v>
      </c>
      <c r="AJ139" s="43">
        <f t="shared" si="27"/>
        <v>5074</v>
      </c>
      <c r="AK139" s="39">
        <f t="shared" si="28"/>
        <v>7</v>
      </c>
      <c r="AL139" s="43">
        <v>0</v>
      </c>
      <c r="AM139" s="43">
        <f t="shared" si="25"/>
        <v>0</v>
      </c>
      <c r="AN139" s="43">
        <f t="shared" si="29"/>
        <v>0</v>
      </c>
      <c r="AO139" s="43">
        <f t="shared" si="30"/>
        <v>0</v>
      </c>
      <c r="AP139" s="43">
        <f t="shared" si="31"/>
        <v>1420720</v>
      </c>
      <c r="AR139" s="43">
        <f t="shared" si="32"/>
        <v>0</v>
      </c>
      <c r="AS139" s="43">
        <f t="shared" si="33"/>
        <v>1420720</v>
      </c>
      <c r="AT139" s="35" t="s">
        <v>565</v>
      </c>
      <c r="AU139" s="35" t="s">
        <v>566</v>
      </c>
      <c r="AV139" s="35" t="s">
        <v>567</v>
      </c>
      <c r="AW139" s="35" t="s">
        <v>568</v>
      </c>
    </row>
    <row r="140" spans="1:49" ht="25.05" customHeight="1" x14ac:dyDescent="0.3">
      <c r="A140" s="35">
        <v>14460</v>
      </c>
      <c r="B140" s="35" t="s">
        <v>125</v>
      </c>
      <c r="C140" s="35" t="s">
        <v>126</v>
      </c>
      <c r="D140" s="36">
        <v>1</v>
      </c>
      <c r="E140" s="36">
        <v>2025</v>
      </c>
      <c r="F140" s="36">
        <v>2025</v>
      </c>
      <c r="G140" s="35" t="s">
        <v>127</v>
      </c>
      <c r="H140" s="35" t="s">
        <v>125</v>
      </c>
      <c r="I140" s="35" t="s">
        <v>128</v>
      </c>
      <c r="J140" s="37" t="s">
        <v>622</v>
      </c>
      <c r="K140" s="35" t="s">
        <v>623</v>
      </c>
      <c r="L140" s="35" t="s">
        <v>65</v>
      </c>
      <c r="M140" s="35" t="s">
        <v>65</v>
      </c>
      <c r="N140" s="35">
        <v>13</v>
      </c>
      <c r="O140" s="35" t="s">
        <v>104</v>
      </c>
      <c r="P140" s="35" t="s">
        <v>455</v>
      </c>
      <c r="Q140" s="35" t="s">
        <v>563</v>
      </c>
      <c r="R140" s="35" t="s">
        <v>61</v>
      </c>
      <c r="S140" s="35" t="s">
        <v>62</v>
      </c>
      <c r="T140" s="35" t="s">
        <v>63</v>
      </c>
      <c r="U140" s="36">
        <v>10</v>
      </c>
      <c r="V140" s="36">
        <v>28</v>
      </c>
      <c r="W140" s="36" t="s">
        <v>65</v>
      </c>
      <c r="X140" s="39">
        <f t="shared" si="34"/>
        <v>28</v>
      </c>
      <c r="Y140" s="36">
        <v>4</v>
      </c>
      <c r="Z140" s="36" t="s">
        <v>67</v>
      </c>
      <c r="AA140" s="36" t="s">
        <v>67</v>
      </c>
      <c r="AB140" s="45" t="s">
        <v>67</v>
      </c>
      <c r="AC140" s="46" t="s">
        <v>65</v>
      </c>
      <c r="AD140" s="41" t="s">
        <v>564</v>
      </c>
      <c r="AE140" s="39" t="s">
        <v>67</v>
      </c>
      <c r="AF140" s="51"/>
      <c r="AG140" s="35" t="s">
        <v>68</v>
      </c>
      <c r="AH140" s="39">
        <f t="shared" si="26"/>
        <v>7</v>
      </c>
      <c r="AI140" s="39">
        <v>1</v>
      </c>
      <c r="AJ140" s="43">
        <f t="shared" si="27"/>
        <v>5074</v>
      </c>
      <c r="AK140" s="39">
        <f t="shared" si="28"/>
        <v>7</v>
      </c>
      <c r="AL140" s="43">
        <v>0</v>
      </c>
      <c r="AM140" s="43">
        <f t="shared" ref="AM140:AM203" si="35">IF(Z140="SI",4000*U140*AH140,0)</f>
        <v>0</v>
      </c>
      <c r="AN140" s="43">
        <f t="shared" si="29"/>
        <v>0</v>
      </c>
      <c r="AO140" s="43">
        <f t="shared" si="30"/>
        <v>0</v>
      </c>
      <c r="AP140" s="43">
        <f t="shared" si="31"/>
        <v>1420720</v>
      </c>
      <c r="AR140" s="43">
        <f t="shared" si="32"/>
        <v>0</v>
      </c>
      <c r="AS140" s="43">
        <f t="shared" si="33"/>
        <v>1420720</v>
      </c>
      <c r="AT140" s="35" t="s">
        <v>565</v>
      </c>
      <c r="AU140" s="35" t="s">
        <v>566</v>
      </c>
      <c r="AV140" s="35" t="s">
        <v>567</v>
      </c>
      <c r="AW140" s="35" t="s">
        <v>568</v>
      </c>
    </row>
    <row r="141" spans="1:49" ht="25.05" customHeight="1" x14ac:dyDescent="0.3">
      <c r="A141" s="35">
        <v>14496</v>
      </c>
      <c r="B141" s="35" t="s">
        <v>49</v>
      </c>
      <c r="C141" s="35" t="s">
        <v>50</v>
      </c>
      <c r="D141" s="36">
        <v>4</v>
      </c>
      <c r="E141" s="36">
        <v>2025</v>
      </c>
      <c r="F141" s="36">
        <v>2025</v>
      </c>
      <c r="G141" s="35" t="s">
        <v>127</v>
      </c>
      <c r="H141" s="35" t="s">
        <v>49</v>
      </c>
      <c r="I141" s="35" t="s">
        <v>452</v>
      </c>
      <c r="J141" s="37" t="s">
        <v>624</v>
      </c>
      <c r="K141" s="35" t="s">
        <v>625</v>
      </c>
      <c r="L141" s="35" t="s">
        <v>65</v>
      </c>
      <c r="M141" s="35" t="s">
        <v>65</v>
      </c>
      <c r="N141" s="35">
        <v>13</v>
      </c>
      <c r="O141" s="35" t="s">
        <v>104</v>
      </c>
      <c r="P141" s="35" t="s">
        <v>455</v>
      </c>
      <c r="Q141" s="35" t="s">
        <v>152</v>
      </c>
      <c r="R141" s="35" t="s">
        <v>61</v>
      </c>
      <c r="S141" s="35" t="s">
        <v>107</v>
      </c>
      <c r="T141" s="35" t="s">
        <v>63</v>
      </c>
      <c r="U141" s="36">
        <v>15</v>
      </c>
      <c r="V141" s="36">
        <v>64</v>
      </c>
      <c r="W141" s="36" t="s">
        <v>65</v>
      </c>
      <c r="X141" s="39">
        <f t="shared" si="34"/>
        <v>64</v>
      </c>
      <c r="Y141" s="36">
        <v>5</v>
      </c>
      <c r="Z141" s="36" t="s">
        <v>64</v>
      </c>
      <c r="AA141" s="36" t="s">
        <v>67</v>
      </c>
      <c r="AB141" s="45" t="s">
        <v>67</v>
      </c>
      <c r="AC141" s="46" t="s">
        <v>65</v>
      </c>
      <c r="AD141" s="41" t="s">
        <v>626</v>
      </c>
      <c r="AE141" s="39" t="s">
        <v>67</v>
      </c>
      <c r="AF141" s="51"/>
      <c r="AG141" s="35" t="s">
        <v>68</v>
      </c>
      <c r="AH141" s="39">
        <f t="shared" si="26"/>
        <v>13</v>
      </c>
      <c r="AI141" s="39">
        <v>3</v>
      </c>
      <c r="AJ141" s="43">
        <f t="shared" si="27"/>
        <v>7434</v>
      </c>
      <c r="AK141" s="39">
        <f t="shared" si="28"/>
        <v>12.8</v>
      </c>
      <c r="AL141" s="43">
        <v>0</v>
      </c>
      <c r="AM141" s="43">
        <f t="shared" si="35"/>
        <v>780000</v>
      </c>
      <c r="AN141" s="43">
        <f t="shared" si="29"/>
        <v>0</v>
      </c>
      <c r="AO141" s="60">
        <f t="shared" si="30"/>
        <v>0</v>
      </c>
      <c r="AP141" s="43">
        <f t="shared" si="31"/>
        <v>7136640</v>
      </c>
      <c r="AR141" s="43">
        <f t="shared" si="32"/>
        <v>0</v>
      </c>
      <c r="AS141" s="43">
        <f t="shared" si="33"/>
        <v>7916640</v>
      </c>
      <c r="AT141" s="35" t="s">
        <v>479</v>
      </c>
      <c r="AU141" s="35" t="s">
        <v>480</v>
      </c>
      <c r="AV141" s="35" t="s">
        <v>481</v>
      </c>
      <c r="AW141" s="35" t="s">
        <v>482</v>
      </c>
    </row>
    <row r="142" spans="1:49" ht="25.05" customHeight="1" x14ac:dyDescent="0.3">
      <c r="A142" s="35">
        <v>14374</v>
      </c>
      <c r="B142" s="35" t="s">
        <v>190</v>
      </c>
      <c r="C142" s="35" t="s">
        <v>191</v>
      </c>
      <c r="D142" s="36">
        <v>1</v>
      </c>
      <c r="E142" s="36">
        <v>2025</v>
      </c>
      <c r="F142" s="36">
        <v>2025</v>
      </c>
      <c r="G142" s="35" t="s">
        <v>127</v>
      </c>
      <c r="H142" s="35" t="s">
        <v>190</v>
      </c>
      <c r="I142" s="35" t="s">
        <v>192</v>
      </c>
      <c r="J142" s="37" t="s">
        <v>368</v>
      </c>
      <c r="K142" s="35" t="s">
        <v>369</v>
      </c>
      <c r="L142" s="35" t="s">
        <v>65</v>
      </c>
      <c r="M142" s="35" t="s">
        <v>65</v>
      </c>
      <c r="N142" s="35">
        <v>13</v>
      </c>
      <c r="O142" s="35" t="s">
        <v>104</v>
      </c>
      <c r="P142" s="35" t="s">
        <v>193</v>
      </c>
      <c r="Q142" s="35" t="s">
        <v>152</v>
      </c>
      <c r="R142" s="35" t="s">
        <v>61</v>
      </c>
      <c r="S142" s="35" t="s">
        <v>107</v>
      </c>
      <c r="T142" s="35" t="s">
        <v>63</v>
      </c>
      <c r="U142" s="36">
        <v>20</v>
      </c>
      <c r="V142" s="36">
        <v>96</v>
      </c>
      <c r="W142" s="36" t="s">
        <v>65</v>
      </c>
      <c r="X142" s="39">
        <f t="shared" si="34"/>
        <v>96</v>
      </c>
      <c r="Y142" s="36">
        <v>4</v>
      </c>
      <c r="Z142" s="36" t="s">
        <v>64</v>
      </c>
      <c r="AA142" s="36" t="s">
        <v>67</v>
      </c>
      <c r="AB142" s="45" t="s">
        <v>67</v>
      </c>
      <c r="AC142" s="46" t="s">
        <v>65</v>
      </c>
      <c r="AD142" s="41" t="s">
        <v>627</v>
      </c>
      <c r="AE142" s="39" t="s">
        <v>67</v>
      </c>
      <c r="AF142" s="51"/>
      <c r="AG142" s="35" t="s">
        <v>68</v>
      </c>
      <c r="AH142" s="39">
        <f t="shared" si="26"/>
        <v>24</v>
      </c>
      <c r="AI142" s="39">
        <v>3</v>
      </c>
      <c r="AJ142" s="43">
        <f t="shared" si="27"/>
        <v>7434</v>
      </c>
      <c r="AK142" s="39">
        <f t="shared" si="28"/>
        <v>24</v>
      </c>
      <c r="AL142" s="43">
        <v>0</v>
      </c>
      <c r="AM142" s="43">
        <f t="shared" si="35"/>
        <v>1920000</v>
      </c>
      <c r="AN142" s="43">
        <f t="shared" si="29"/>
        <v>0</v>
      </c>
      <c r="AO142" s="43">
        <f t="shared" si="30"/>
        <v>0</v>
      </c>
      <c r="AP142" s="43">
        <f t="shared" si="31"/>
        <v>14273280</v>
      </c>
      <c r="AR142" s="43">
        <f t="shared" si="32"/>
        <v>0</v>
      </c>
      <c r="AS142" s="43">
        <f t="shared" si="33"/>
        <v>16193280</v>
      </c>
      <c r="AT142" s="35" t="s">
        <v>195</v>
      </c>
      <c r="AU142" s="35" t="s">
        <v>196</v>
      </c>
      <c r="AV142" s="35" t="s">
        <v>197</v>
      </c>
      <c r="AW142" s="35" t="s">
        <v>198</v>
      </c>
    </row>
    <row r="143" spans="1:49" ht="25.05" customHeight="1" x14ac:dyDescent="0.3">
      <c r="A143" s="35">
        <v>14311</v>
      </c>
      <c r="B143" s="35" t="s">
        <v>49</v>
      </c>
      <c r="C143" s="35" t="s">
        <v>50</v>
      </c>
      <c r="D143" s="36">
        <v>4</v>
      </c>
      <c r="E143" s="36">
        <v>2025</v>
      </c>
      <c r="F143" s="36">
        <v>2025</v>
      </c>
      <c r="G143" s="35" t="s">
        <v>127</v>
      </c>
      <c r="H143" s="35" t="s">
        <v>49</v>
      </c>
      <c r="I143" s="35" t="s">
        <v>452</v>
      </c>
      <c r="J143" s="37" t="s">
        <v>628</v>
      </c>
      <c r="K143" s="35" t="s">
        <v>629</v>
      </c>
      <c r="L143" s="35" t="s">
        <v>65</v>
      </c>
      <c r="M143" s="35" t="s">
        <v>65</v>
      </c>
      <c r="N143" s="35">
        <v>3</v>
      </c>
      <c r="O143" s="35" t="s">
        <v>630</v>
      </c>
      <c r="P143" s="35" t="s">
        <v>631</v>
      </c>
      <c r="Q143" s="35" t="s">
        <v>445</v>
      </c>
      <c r="R143" s="35" t="s">
        <v>61</v>
      </c>
      <c r="S143" s="35" t="s">
        <v>107</v>
      </c>
      <c r="T143" s="35" t="s">
        <v>63</v>
      </c>
      <c r="U143" s="36">
        <v>10</v>
      </c>
      <c r="V143" s="36">
        <v>96</v>
      </c>
      <c r="W143" s="36" t="s">
        <v>65</v>
      </c>
      <c r="X143" s="39">
        <f t="shared" si="34"/>
        <v>96</v>
      </c>
      <c r="Y143" s="36">
        <v>5</v>
      </c>
      <c r="Z143" s="36" t="s">
        <v>64</v>
      </c>
      <c r="AA143" s="36" t="s">
        <v>67</v>
      </c>
      <c r="AB143" s="45" t="s">
        <v>67</v>
      </c>
      <c r="AC143" s="46" t="s">
        <v>65</v>
      </c>
      <c r="AD143" s="41" t="s">
        <v>632</v>
      </c>
      <c r="AE143" s="39" t="s">
        <v>67</v>
      </c>
      <c r="AF143" s="51"/>
      <c r="AG143" s="35" t="s">
        <v>68</v>
      </c>
      <c r="AH143" s="39">
        <f t="shared" si="26"/>
        <v>20</v>
      </c>
      <c r="AI143" s="39">
        <v>2</v>
      </c>
      <c r="AJ143" s="43">
        <f t="shared" si="27"/>
        <v>6372</v>
      </c>
      <c r="AK143" s="39">
        <f t="shared" si="28"/>
        <v>19.2</v>
      </c>
      <c r="AL143" s="43">
        <v>0</v>
      </c>
      <c r="AM143" s="43">
        <f t="shared" si="35"/>
        <v>800000</v>
      </c>
      <c r="AN143" s="43">
        <f t="shared" si="29"/>
        <v>0</v>
      </c>
      <c r="AO143" s="60">
        <f t="shared" si="30"/>
        <v>0</v>
      </c>
      <c r="AP143" s="43">
        <f t="shared" si="31"/>
        <v>6117120</v>
      </c>
      <c r="AR143" s="43">
        <f t="shared" si="32"/>
        <v>0</v>
      </c>
      <c r="AS143" s="43">
        <f t="shared" si="33"/>
        <v>6917120</v>
      </c>
      <c r="AT143" s="35" t="s">
        <v>633</v>
      </c>
      <c r="AU143" s="35" t="s">
        <v>532</v>
      </c>
      <c r="AV143" s="35" t="s">
        <v>634</v>
      </c>
      <c r="AW143" s="35" t="s">
        <v>635</v>
      </c>
    </row>
    <row r="144" spans="1:49" ht="25.05" customHeight="1" x14ac:dyDescent="0.3">
      <c r="A144" s="35">
        <v>14265</v>
      </c>
      <c r="B144" s="35" t="s">
        <v>125</v>
      </c>
      <c r="C144" s="35" t="s">
        <v>126</v>
      </c>
      <c r="D144" s="36">
        <v>1</v>
      </c>
      <c r="E144" s="36">
        <v>2025</v>
      </c>
      <c r="F144" s="36">
        <v>2025</v>
      </c>
      <c r="G144" s="35" t="s">
        <v>127</v>
      </c>
      <c r="H144" s="35" t="s">
        <v>125</v>
      </c>
      <c r="I144" s="35" t="s">
        <v>128</v>
      </c>
      <c r="J144" s="37" t="s">
        <v>636</v>
      </c>
      <c r="K144" s="35" t="s">
        <v>637</v>
      </c>
      <c r="L144" s="35" t="s">
        <v>65</v>
      </c>
      <c r="M144" s="35" t="s">
        <v>65</v>
      </c>
      <c r="N144" s="35">
        <v>8</v>
      </c>
      <c r="O144" s="35" t="s">
        <v>58</v>
      </c>
      <c r="P144" s="35" t="s">
        <v>638</v>
      </c>
      <c r="Q144" s="35" t="s">
        <v>152</v>
      </c>
      <c r="R144" s="35" t="s">
        <v>61</v>
      </c>
      <c r="S144" s="35" t="s">
        <v>62</v>
      </c>
      <c r="T144" s="35" t="s">
        <v>495</v>
      </c>
      <c r="U144" s="36">
        <v>10</v>
      </c>
      <c r="V144" s="36">
        <v>64</v>
      </c>
      <c r="W144" s="36" t="s">
        <v>65</v>
      </c>
      <c r="X144" s="39">
        <f t="shared" si="34"/>
        <v>64</v>
      </c>
      <c r="Y144" s="36">
        <v>4</v>
      </c>
      <c r="Z144" s="36" t="s">
        <v>64</v>
      </c>
      <c r="AA144" s="36" t="s">
        <v>67</v>
      </c>
      <c r="AB144" s="45" t="s">
        <v>67</v>
      </c>
      <c r="AC144" s="46" t="s">
        <v>65</v>
      </c>
      <c r="AD144" s="41" t="s">
        <v>639</v>
      </c>
      <c r="AE144" s="39" t="s">
        <v>67</v>
      </c>
      <c r="AF144" s="51"/>
      <c r="AG144" s="35" t="s">
        <v>68</v>
      </c>
      <c r="AH144" s="39">
        <f t="shared" si="26"/>
        <v>16</v>
      </c>
      <c r="AI144" s="39">
        <v>2</v>
      </c>
      <c r="AJ144" s="43">
        <f t="shared" si="27"/>
        <v>6372</v>
      </c>
      <c r="AK144" s="39">
        <f t="shared" si="28"/>
        <v>16</v>
      </c>
      <c r="AL144" s="43">
        <v>0</v>
      </c>
      <c r="AM144" s="43">
        <f t="shared" si="35"/>
        <v>640000</v>
      </c>
      <c r="AN144" s="43">
        <f t="shared" si="29"/>
        <v>0</v>
      </c>
      <c r="AO144" s="43">
        <f t="shared" si="30"/>
        <v>0</v>
      </c>
      <c r="AP144" s="43">
        <f t="shared" si="31"/>
        <v>4078080</v>
      </c>
      <c r="AR144" s="43">
        <f t="shared" si="32"/>
        <v>0</v>
      </c>
      <c r="AS144" s="43">
        <f t="shared" si="33"/>
        <v>4718080</v>
      </c>
      <c r="AT144" s="35" t="s">
        <v>640</v>
      </c>
      <c r="AU144" s="35" t="s">
        <v>641</v>
      </c>
      <c r="AV144" s="35" t="s">
        <v>642</v>
      </c>
      <c r="AW144" s="35" t="s">
        <v>643</v>
      </c>
    </row>
    <row r="145" spans="1:49" ht="25.05" customHeight="1" x14ac:dyDescent="0.3">
      <c r="A145" s="35">
        <v>14312</v>
      </c>
      <c r="B145" s="35" t="s">
        <v>49</v>
      </c>
      <c r="C145" s="35" t="s">
        <v>50</v>
      </c>
      <c r="D145" s="36">
        <v>4</v>
      </c>
      <c r="E145" s="36">
        <v>2025</v>
      </c>
      <c r="F145" s="36">
        <v>2025</v>
      </c>
      <c r="G145" s="35" t="s">
        <v>127</v>
      </c>
      <c r="H145" s="35" t="s">
        <v>49</v>
      </c>
      <c r="I145" s="35" t="s">
        <v>452</v>
      </c>
      <c r="J145" s="37" t="s">
        <v>636</v>
      </c>
      <c r="K145" s="35" t="s">
        <v>637</v>
      </c>
      <c r="L145" s="35" t="s">
        <v>65</v>
      </c>
      <c r="M145" s="35" t="s">
        <v>65</v>
      </c>
      <c r="N145" s="35">
        <v>10</v>
      </c>
      <c r="O145" s="35" t="s">
        <v>111</v>
      </c>
      <c r="P145" s="35" t="s">
        <v>644</v>
      </c>
      <c r="Q145" s="35" t="s">
        <v>586</v>
      </c>
      <c r="R145" s="35" t="s">
        <v>61</v>
      </c>
      <c r="S145" s="35" t="s">
        <v>62</v>
      </c>
      <c r="T145" s="35" t="s">
        <v>63</v>
      </c>
      <c r="U145" s="36">
        <v>10</v>
      </c>
      <c r="V145" s="36">
        <v>64</v>
      </c>
      <c r="W145" s="36" t="s">
        <v>65</v>
      </c>
      <c r="X145" s="39">
        <f t="shared" si="34"/>
        <v>64</v>
      </c>
      <c r="Y145" s="36">
        <v>5</v>
      </c>
      <c r="Z145" s="36" t="s">
        <v>64</v>
      </c>
      <c r="AA145" s="36" t="s">
        <v>67</v>
      </c>
      <c r="AB145" s="45" t="s">
        <v>67</v>
      </c>
      <c r="AC145" s="46" t="s">
        <v>65</v>
      </c>
      <c r="AD145" s="41" t="s">
        <v>645</v>
      </c>
      <c r="AE145" s="39" t="s">
        <v>67</v>
      </c>
      <c r="AF145" s="51"/>
      <c r="AG145" s="35" t="s">
        <v>68</v>
      </c>
      <c r="AH145" s="39">
        <f t="shared" si="26"/>
        <v>13</v>
      </c>
      <c r="AI145" s="39">
        <v>2</v>
      </c>
      <c r="AJ145" s="43">
        <f t="shared" si="27"/>
        <v>6372</v>
      </c>
      <c r="AK145" s="39">
        <f t="shared" si="28"/>
        <v>12.8</v>
      </c>
      <c r="AL145" s="43">
        <v>0</v>
      </c>
      <c r="AM145" s="43">
        <f t="shared" si="35"/>
        <v>520000</v>
      </c>
      <c r="AN145" s="43">
        <f t="shared" si="29"/>
        <v>0</v>
      </c>
      <c r="AO145" s="60">
        <f t="shared" si="30"/>
        <v>0</v>
      </c>
      <c r="AP145" s="43">
        <f t="shared" si="31"/>
        <v>4078080</v>
      </c>
      <c r="AR145" s="43">
        <f t="shared" si="32"/>
        <v>0</v>
      </c>
      <c r="AS145" s="43">
        <f t="shared" si="33"/>
        <v>4598080</v>
      </c>
      <c r="AT145" s="35" t="s">
        <v>531</v>
      </c>
      <c r="AU145" s="35" t="s">
        <v>532</v>
      </c>
      <c r="AV145" s="35" t="s">
        <v>588</v>
      </c>
      <c r="AW145" s="35" t="s">
        <v>589</v>
      </c>
    </row>
    <row r="146" spans="1:49" ht="25.05" customHeight="1" x14ac:dyDescent="0.3">
      <c r="A146" s="35">
        <v>14313</v>
      </c>
      <c r="B146" s="35" t="s">
        <v>49</v>
      </c>
      <c r="C146" s="35" t="s">
        <v>50</v>
      </c>
      <c r="D146" s="36">
        <v>4</v>
      </c>
      <c r="E146" s="36">
        <v>2025</v>
      </c>
      <c r="F146" s="36">
        <v>2025</v>
      </c>
      <c r="G146" s="35" t="s">
        <v>127</v>
      </c>
      <c r="H146" s="35" t="s">
        <v>49</v>
      </c>
      <c r="I146" s="35" t="s">
        <v>452</v>
      </c>
      <c r="J146" s="37" t="s">
        <v>636</v>
      </c>
      <c r="K146" s="35" t="s">
        <v>637</v>
      </c>
      <c r="L146" s="35" t="s">
        <v>65</v>
      </c>
      <c r="M146" s="35" t="s">
        <v>65</v>
      </c>
      <c r="N146" s="35">
        <v>4</v>
      </c>
      <c r="O146" s="35" t="s">
        <v>286</v>
      </c>
      <c r="P146" s="35" t="s">
        <v>646</v>
      </c>
      <c r="Q146" s="35" t="s">
        <v>586</v>
      </c>
      <c r="R146" s="35" t="s">
        <v>61</v>
      </c>
      <c r="S146" s="35" t="s">
        <v>62</v>
      </c>
      <c r="T146" s="35" t="s">
        <v>63</v>
      </c>
      <c r="U146" s="36">
        <v>10</v>
      </c>
      <c r="V146" s="36">
        <v>64</v>
      </c>
      <c r="W146" s="36" t="s">
        <v>65</v>
      </c>
      <c r="X146" s="39">
        <f t="shared" si="34"/>
        <v>64</v>
      </c>
      <c r="Y146" s="36">
        <v>5</v>
      </c>
      <c r="Z146" s="36" t="s">
        <v>64</v>
      </c>
      <c r="AA146" s="36" t="s">
        <v>67</v>
      </c>
      <c r="AB146" s="45" t="s">
        <v>67</v>
      </c>
      <c r="AC146" s="46" t="s">
        <v>65</v>
      </c>
      <c r="AD146" s="41" t="s">
        <v>647</v>
      </c>
      <c r="AE146" s="39" t="s">
        <v>67</v>
      </c>
      <c r="AF146" s="51"/>
      <c r="AG146" s="35" t="s">
        <v>68</v>
      </c>
      <c r="AH146" s="39">
        <f t="shared" si="26"/>
        <v>13</v>
      </c>
      <c r="AI146" s="39">
        <v>2</v>
      </c>
      <c r="AJ146" s="43">
        <f t="shared" si="27"/>
        <v>6372</v>
      </c>
      <c r="AK146" s="39">
        <f t="shared" si="28"/>
        <v>12.8</v>
      </c>
      <c r="AL146" s="43">
        <v>0</v>
      </c>
      <c r="AM146" s="43">
        <f t="shared" si="35"/>
        <v>520000</v>
      </c>
      <c r="AN146" s="43">
        <f t="shared" si="29"/>
        <v>0</v>
      </c>
      <c r="AO146" s="60">
        <f t="shared" si="30"/>
        <v>0</v>
      </c>
      <c r="AP146" s="43">
        <f t="shared" si="31"/>
        <v>4078080</v>
      </c>
      <c r="AR146" s="43">
        <f t="shared" si="32"/>
        <v>0</v>
      </c>
      <c r="AS146" s="43">
        <f t="shared" si="33"/>
        <v>4598080</v>
      </c>
      <c r="AT146" s="35" t="s">
        <v>633</v>
      </c>
      <c r="AU146" s="35" t="s">
        <v>532</v>
      </c>
      <c r="AV146" s="35" t="s">
        <v>588</v>
      </c>
      <c r="AW146" s="35" t="s">
        <v>589</v>
      </c>
    </row>
    <row r="147" spans="1:49" ht="25.05" customHeight="1" x14ac:dyDescent="0.3">
      <c r="A147" s="35">
        <v>14248</v>
      </c>
      <c r="B147" s="35" t="s">
        <v>49</v>
      </c>
      <c r="C147" s="35" t="s">
        <v>50</v>
      </c>
      <c r="D147" s="36">
        <v>4</v>
      </c>
      <c r="E147" s="36">
        <v>2025</v>
      </c>
      <c r="F147" s="36">
        <v>2025</v>
      </c>
      <c r="G147" s="35" t="s">
        <v>127</v>
      </c>
      <c r="H147" s="35" t="s">
        <v>49</v>
      </c>
      <c r="I147" s="35" t="s">
        <v>452</v>
      </c>
      <c r="J147" s="37" t="s">
        <v>648</v>
      </c>
      <c r="K147" s="35" t="s">
        <v>649</v>
      </c>
      <c r="L147" s="35" t="s">
        <v>65</v>
      </c>
      <c r="M147" s="35" t="s">
        <v>65</v>
      </c>
      <c r="N147" s="35">
        <v>13</v>
      </c>
      <c r="O147" s="35" t="s">
        <v>104</v>
      </c>
      <c r="P147" s="35" t="s">
        <v>209</v>
      </c>
      <c r="Q147" s="35" t="s">
        <v>152</v>
      </c>
      <c r="R147" s="35" t="s">
        <v>61</v>
      </c>
      <c r="S147" s="35" t="s">
        <v>107</v>
      </c>
      <c r="T147" s="35" t="s">
        <v>63</v>
      </c>
      <c r="U147" s="36">
        <v>16</v>
      </c>
      <c r="V147" s="36">
        <v>112</v>
      </c>
      <c r="W147" s="36" t="s">
        <v>65</v>
      </c>
      <c r="X147" s="39">
        <f t="shared" si="34"/>
        <v>112</v>
      </c>
      <c r="Y147" s="36">
        <v>5</v>
      </c>
      <c r="Z147" s="36" t="s">
        <v>64</v>
      </c>
      <c r="AA147" s="36" t="s">
        <v>67</v>
      </c>
      <c r="AB147" s="45" t="s">
        <v>67</v>
      </c>
      <c r="AC147" s="46" t="s">
        <v>65</v>
      </c>
      <c r="AD147" s="41" t="s">
        <v>650</v>
      </c>
      <c r="AE147" s="39" t="s">
        <v>67</v>
      </c>
      <c r="AF147" s="51"/>
      <c r="AG147" s="35" t="s">
        <v>68</v>
      </c>
      <c r="AH147" s="39">
        <f t="shared" si="26"/>
        <v>23</v>
      </c>
      <c r="AI147" s="39">
        <v>2</v>
      </c>
      <c r="AJ147" s="43">
        <f t="shared" si="27"/>
        <v>6372</v>
      </c>
      <c r="AK147" s="39">
        <f t="shared" si="28"/>
        <v>22.4</v>
      </c>
      <c r="AL147" s="43">
        <v>0</v>
      </c>
      <c r="AM147" s="43">
        <f t="shared" si="35"/>
        <v>1472000</v>
      </c>
      <c r="AN147" s="43">
        <f t="shared" si="29"/>
        <v>0</v>
      </c>
      <c r="AO147" s="60">
        <f t="shared" si="30"/>
        <v>0</v>
      </c>
      <c r="AP147" s="43">
        <f t="shared" si="31"/>
        <v>11418624</v>
      </c>
      <c r="AR147" s="43">
        <f t="shared" si="32"/>
        <v>0</v>
      </c>
      <c r="AS147" s="43">
        <f t="shared" si="33"/>
        <v>12890624</v>
      </c>
      <c r="AT147" s="35" t="s">
        <v>651</v>
      </c>
      <c r="AU147" s="35" t="s">
        <v>652</v>
      </c>
      <c r="AV147" s="35" t="s">
        <v>653</v>
      </c>
      <c r="AW147" s="35" t="s">
        <v>654</v>
      </c>
    </row>
    <row r="148" spans="1:49" ht="25.05" customHeight="1" x14ac:dyDescent="0.3">
      <c r="A148" s="35">
        <v>14384</v>
      </c>
      <c r="B148" s="35" t="s">
        <v>125</v>
      </c>
      <c r="C148" s="35" t="s">
        <v>126</v>
      </c>
      <c r="D148" s="36">
        <v>1</v>
      </c>
      <c r="E148" s="36">
        <v>2025</v>
      </c>
      <c r="F148" s="36">
        <v>2025</v>
      </c>
      <c r="G148" s="35" t="s">
        <v>127</v>
      </c>
      <c r="H148" s="35" t="s">
        <v>125</v>
      </c>
      <c r="I148" s="35" t="s">
        <v>128</v>
      </c>
      <c r="J148" s="37" t="s">
        <v>655</v>
      </c>
      <c r="K148" s="35" t="s">
        <v>656</v>
      </c>
      <c r="L148" s="35" t="s">
        <v>65</v>
      </c>
      <c r="M148" s="35" t="s">
        <v>65</v>
      </c>
      <c r="N148" s="35">
        <v>13</v>
      </c>
      <c r="O148" s="35" t="s">
        <v>104</v>
      </c>
      <c r="P148" s="35" t="s">
        <v>105</v>
      </c>
      <c r="Q148" s="35" t="s">
        <v>158</v>
      </c>
      <c r="R148" s="35" t="s">
        <v>61</v>
      </c>
      <c r="S148" s="35" t="s">
        <v>107</v>
      </c>
      <c r="T148" s="35" t="s">
        <v>159</v>
      </c>
      <c r="U148" s="36">
        <v>15</v>
      </c>
      <c r="V148" s="36">
        <v>120</v>
      </c>
      <c r="W148" s="36" t="s">
        <v>65</v>
      </c>
      <c r="X148" s="39">
        <f t="shared" si="34"/>
        <v>120</v>
      </c>
      <c r="Y148" s="36">
        <v>4</v>
      </c>
      <c r="Z148" s="36" t="s">
        <v>64</v>
      </c>
      <c r="AA148" s="36" t="s">
        <v>67</v>
      </c>
      <c r="AB148" s="45" t="s">
        <v>67</v>
      </c>
      <c r="AC148" s="46" t="s">
        <v>65</v>
      </c>
      <c r="AD148" s="41" t="s">
        <v>526</v>
      </c>
      <c r="AE148" s="39" t="s">
        <v>67</v>
      </c>
      <c r="AF148" s="51"/>
      <c r="AG148" s="35" t="s">
        <v>68</v>
      </c>
      <c r="AH148" s="39">
        <f t="shared" si="26"/>
        <v>30</v>
      </c>
      <c r="AI148" s="39">
        <v>3</v>
      </c>
      <c r="AJ148" s="43">
        <f t="shared" si="27"/>
        <v>7434</v>
      </c>
      <c r="AK148" s="39">
        <f t="shared" si="28"/>
        <v>30</v>
      </c>
      <c r="AL148" s="43">
        <v>0</v>
      </c>
      <c r="AM148" s="43">
        <f t="shared" si="35"/>
        <v>1800000</v>
      </c>
      <c r="AN148" s="43">
        <f t="shared" si="29"/>
        <v>0</v>
      </c>
      <c r="AO148" s="43">
        <f t="shared" si="30"/>
        <v>0</v>
      </c>
      <c r="AP148" s="43">
        <f t="shared" si="31"/>
        <v>13381200</v>
      </c>
      <c r="AR148" s="43">
        <f t="shared" si="32"/>
        <v>0</v>
      </c>
      <c r="AS148" s="43">
        <f t="shared" si="33"/>
        <v>15181200</v>
      </c>
      <c r="AT148" s="35" t="s">
        <v>161</v>
      </c>
      <c r="AU148" s="35" t="s">
        <v>162</v>
      </c>
      <c r="AV148" s="35" t="s">
        <v>163</v>
      </c>
      <c r="AW148" s="35" t="s">
        <v>164</v>
      </c>
    </row>
    <row r="149" spans="1:49" ht="25.05" customHeight="1" x14ac:dyDescent="0.3">
      <c r="A149" s="35">
        <v>14264</v>
      </c>
      <c r="B149" s="35" t="s">
        <v>125</v>
      </c>
      <c r="C149" s="35" t="s">
        <v>126</v>
      </c>
      <c r="D149" s="36">
        <v>1</v>
      </c>
      <c r="E149" s="36">
        <v>2025</v>
      </c>
      <c r="F149" s="36">
        <v>2025</v>
      </c>
      <c r="G149" s="35" t="s">
        <v>127</v>
      </c>
      <c r="H149" s="35" t="s">
        <v>125</v>
      </c>
      <c r="I149" s="35" t="s">
        <v>128</v>
      </c>
      <c r="J149" s="37" t="s">
        <v>657</v>
      </c>
      <c r="K149" s="35" t="s">
        <v>658</v>
      </c>
      <c r="L149" s="35" t="s">
        <v>65</v>
      </c>
      <c r="M149" s="35" t="s">
        <v>65</v>
      </c>
      <c r="N149" s="35">
        <v>8</v>
      </c>
      <c r="O149" s="35" t="s">
        <v>58</v>
      </c>
      <c r="P149" s="35" t="s">
        <v>638</v>
      </c>
      <c r="Q149" s="35" t="s">
        <v>152</v>
      </c>
      <c r="R149" s="35" t="s">
        <v>61</v>
      </c>
      <c r="S149" s="35" t="s">
        <v>62</v>
      </c>
      <c r="T149" s="35" t="s">
        <v>495</v>
      </c>
      <c r="U149" s="36">
        <v>10</v>
      </c>
      <c r="V149" s="36">
        <v>80</v>
      </c>
      <c r="W149" s="36" t="s">
        <v>65</v>
      </c>
      <c r="X149" s="39">
        <f t="shared" si="34"/>
        <v>80</v>
      </c>
      <c r="Y149" s="36">
        <v>4</v>
      </c>
      <c r="Z149" s="36" t="s">
        <v>64</v>
      </c>
      <c r="AA149" s="36" t="s">
        <v>67</v>
      </c>
      <c r="AB149" s="45" t="s">
        <v>67</v>
      </c>
      <c r="AC149" s="46" t="s">
        <v>65</v>
      </c>
      <c r="AD149" s="41" t="s">
        <v>659</v>
      </c>
      <c r="AE149" s="39" t="s">
        <v>67</v>
      </c>
      <c r="AF149" s="51"/>
      <c r="AG149" s="35" t="s">
        <v>68</v>
      </c>
      <c r="AH149" s="39">
        <f t="shared" si="26"/>
        <v>20</v>
      </c>
      <c r="AI149" s="39">
        <v>3</v>
      </c>
      <c r="AJ149" s="43">
        <f t="shared" si="27"/>
        <v>7434</v>
      </c>
      <c r="AK149" s="39">
        <f t="shared" si="28"/>
        <v>20</v>
      </c>
      <c r="AL149" s="43">
        <v>0</v>
      </c>
      <c r="AM149" s="43">
        <f t="shared" si="35"/>
        <v>800000</v>
      </c>
      <c r="AN149" s="43">
        <f t="shared" si="29"/>
        <v>0</v>
      </c>
      <c r="AO149" s="43">
        <f t="shared" si="30"/>
        <v>0</v>
      </c>
      <c r="AP149" s="43">
        <f t="shared" si="31"/>
        <v>5947200</v>
      </c>
      <c r="AR149" s="43">
        <f t="shared" si="32"/>
        <v>0</v>
      </c>
      <c r="AS149" s="43">
        <f t="shared" si="33"/>
        <v>6747200</v>
      </c>
      <c r="AT149" s="35" t="s">
        <v>640</v>
      </c>
      <c r="AU149" s="35" t="s">
        <v>641</v>
      </c>
      <c r="AV149" s="35" t="s">
        <v>660</v>
      </c>
      <c r="AW149" s="35" t="s">
        <v>661</v>
      </c>
    </row>
    <row r="150" spans="1:49" ht="25.05" customHeight="1" x14ac:dyDescent="0.3">
      <c r="A150" s="35">
        <v>14368</v>
      </c>
      <c r="B150" s="35" t="s">
        <v>190</v>
      </c>
      <c r="C150" s="35" t="s">
        <v>191</v>
      </c>
      <c r="D150" s="36">
        <v>1</v>
      </c>
      <c r="E150" s="36">
        <v>2025</v>
      </c>
      <c r="F150" s="36">
        <v>2025</v>
      </c>
      <c r="G150" s="35" t="s">
        <v>127</v>
      </c>
      <c r="H150" s="35" t="s">
        <v>190</v>
      </c>
      <c r="I150" s="35" t="s">
        <v>192</v>
      </c>
      <c r="J150" s="37" t="s">
        <v>657</v>
      </c>
      <c r="K150" s="35" t="s">
        <v>658</v>
      </c>
      <c r="L150" s="35" t="s">
        <v>65</v>
      </c>
      <c r="M150" s="35" t="s">
        <v>65</v>
      </c>
      <c r="N150" s="35">
        <v>13</v>
      </c>
      <c r="O150" s="35" t="s">
        <v>104</v>
      </c>
      <c r="P150" s="35" t="s">
        <v>193</v>
      </c>
      <c r="Q150" s="35" t="s">
        <v>152</v>
      </c>
      <c r="R150" s="35" t="s">
        <v>61</v>
      </c>
      <c r="S150" s="35" t="s">
        <v>107</v>
      </c>
      <c r="T150" s="35" t="s">
        <v>63</v>
      </c>
      <c r="U150" s="36">
        <v>20</v>
      </c>
      <c r="V150" s="36">
        <v>80</v>
      </c>
      <c r="W150" s="36" t="s">
        <v>65</v>
      </c>
      <c r="X150" s="39">
        <f t="shared" si="34"/>
        <v>80</v>
      </c>
      <c r="Y150" s="36">
        <v>4</v>
      </c>
      <c r="Z150" s="36" t="s">
        <v>64</v>
      </c>
      <c r="AA150" s="36" t="s">
        <v>67</v>
      </c>
      <c r="AB150" s="45" t="s">
        <v>67</v>
      </c>
      <c r="AC150" s="46" t="s">
        <v>65</v>
      </c>
      <c r="AD150" s="41" t="s">
        <v>662</v>
      </c>
      <c r="AE150" s="39" t="s">
        <v>67</v>
      </c>
      <c r="AF150" s="51"/>
      <c r="AG150" s="35" t="s">
        <v>68</v>
      </c>
      <c r="AH150" s="39">
        <f t="shared" si="26"/>
        <v>20</v>
      </c>
      <c r="AI150" s="39">
        <v>3</v>
      </c>
      <c r="AJ150" s="43">
        <f t="shared" si="27"/>
        <v>7434</v>
      </c>
      <c r="AK150" s="39">
        <f t="shared" si="28"/>
        <v>20</v>
      </c>
      <c r="AL150" s="43">
        <v>0</v>
      </c>
      <c r="AM150" s="43">
        <f t="shared" si="35"/>
        <v>1600000</v>
      </c>
      <c r="AN150" s="43">
        <f t="shared" si="29"/>
        <v>0</v>
      </c>
      <c r="AO150" s="43">
        <f t="shared" si="30"/>
        <v>0</v>
      </c>
      <c r="AP150" s="43">
        <f t="shared" si="31"/>
        <v>11894400</v>
      </c>
      <c r="AR150" s="43">
        <f t="shared" si="32"/>
        <v>0</v>
      </c>
      <c r="AS150" s="43">
        <f t="shared" si="33"/>
        <v>13494400</v>
      </c>
      <c r="AT150" s="35" t="s">
        <v>195</v>
      </c>
      <c r="AU150" s="35" t="s">
        <v>196</v>
      </c>
      <c r="AV150" s="35" t="s">
        <v>197</v>
      </c>
      <c r="AW150" s="35" t="s">
        <v>198</v>
      </c>
    </row>
    <row r="151" spans="1:49" ht="25.05" customHeight="1" x14ac:dyDescent="0.3">
      <c r="A151" s="35">
        <v>14500</v>
      </c>
      <c r="B151" s="35" t="s">
        <v>125</v>
      </c>
      <c r="C151" s="35" t="s">
        <v>126</v>
      </c>
      <c r="D151" s="36">
        <v>1</v>
      </c>
      <c r="E151" s="36">
        <v>2025</v>
      </c>
      <c r="F151" s="36">
        <v>2025</v>
      </c>
      <c r="G151" s="35" t="s">
        <v>127</v>
      </c>
      <c r="H151" s="35" t="s">
        <v>125</v>
      </c>
      <c r="I151" s="35" t="s">
        <v>128</v>
      </c>
      <c r="J151" s="37" t="s">
        <v>657</v>
      </c>
      <c r="K151" s="35" t="s">
        <v>658</v>
      </c>
      <c r="L151" s="35" t="s">
        <v>65</v>
      </c>
      <c r="M151" s="35" t="s">
        <v>65</v>
      </c>
      <c r="N151" s="35">
        <v>1</v>
      </c>
      <c r="O151" s="35" t="s">
        <v>443</v>
      </c>
      <c r="P151" s="35" t="s">
        <v>663</v>
      </c>
      <c r="Q151" s="35" t="s">
        <v>132</v>
      </c>
      <c r="R151" s="35" t="s">
        <v>61</v>
      </c>
      <c r="S151" s="35" t="s">
        <v>62</v>
      </c>
      <c r="T151" s="35" t="s">
        <v>108</v>
      </c>
      <c r="U151" s="36">
        <v>10</v>
      </c>
      <c r="V151" s="36">
        <v>80</v>
      </c>
      <c r="W151" s="36" t="s">
        <v>65</v>
      </c>
      <c r="X151" s="39">
        <f t="shared" si="34"/>
        <v>80</v>
      </c>
      <c r="Y151" s="36">
        <v>5</v>
      </c>
      <c r="Z151" s="36" t="s">
        <v>64</v>
      </c>
      <c r="AA151" s="36" t="s">
        <v>67</v>
      </c>
      <c r="AB151" s="45" t="s">
        <v>67</v>
      </c>
      <c r="AC151" s="46" t="s">
        <v>65</v>
      </c>
      <c r="AD151" s="41" t="s">
        <v>664</v>
      </c>
      <c r="AE151" s="39" t="s">
        <v>67</v>
      </c>
      <c r="AF151" s="51"/>
      <c r="AG151" s="35" t="s">
        <v>68</v>
      </c>
      <c r="AH151" s="39">
        <f t="shared" si="26"/>
        <v>16</v>
      </c>
      <c r="AI151" s="39">
        <v>3</v>
      </c>
      <c r="AJ151" s="43">
        <f t="shared" si="27"/>
        <v>7434</v>
      </c>
      <c r="AK151" s="39">
        <f t="shared" si="28"/>
        <v>16</v>
      </c>
      <c r="AL151" s="43">
        <v>0</v>
      </c>
      <c r="AM151" s="43">
        <f t="shared" si="35"/>
        <v>640000</v>
      </c>
      <c r="AN151" s="43">
        <f t="shared" si="29"/>
        <v>0</v>
      </c>
      <c r="AO151" s="43">
        <f t="shared" si="30"/>
        <v>0</v>
      </c>
      <c r="AP151" s="43">
        <f t="shared" si="31"/>
        <v>5947200</v>
      </c>
      <c r="AR151" s="43">
        <f t="shared" si="32"/>
        <v>0</v>
      </c>
      <c r="AS151" s="43">
        <f t="shared" si="33"/>
        <v>6587200</v>
      </c>
      <c r="AT151" s="35" t="s">
        <v>274</v>
      </c>
      <c r="AU151" s="35" t="s">
        <v>275</v>
      </c>
      <c r="AV151" s="35" t="s">
        <v>665</v>
      </c>
      <c r="AW151" s="35" t="s">
        <v>666</v>
      </c>
    </row>
    <row r="152" spans="1:49" ht="25.05" customHeight="1" x14ac:dyDescent="0.3">
      <c r="A152" s="35">
        <v>14355</v>
      </c>
      <c r="B152" s="35" t="s">
        <v>138</v>
      </c>
      <c r="C152" s="35" t="s">
        <v>139</v>
      </c>
      <c r="D152" s="36">
        <v>1</v>
      </c>
      <c r="E152" s="36">
        <v>2025</v>
      </c>
      <c r="F152" s="36">
        <v>2025</v>
      </c>
      <c r="G152" s="35" t="s">
        <v>127</v>
      </c>
      <c r="H152" s="35" t="s">
        <v>138</v>
      </c>
      <c r="I152" s="35" t="s">
        <v>140</v>
      </c>
      <c r="J152" s="37" t="s">
        <v>657</v>
      </c>
      <c r="K152" s="35" t="s">
        <v>658</v>
      </c>
      <c r="L152" s="35" t="s">
        <v>284</v>
      </c>
      <c r="M152" s="35" t="s">
        <v>285</v>
      </c>
      <c r="N152" s="35">
        <v>6</v>
      </c>
      <c r="O152" s="35" t="s">
        <v>375</v>
      </c>
      <c r="P152" s="35" t="s">
        <v>585</v>
      </c>
      <c r="Q152" s="35" t="s">
        <v>145</v>
      </c>
      <c r="R152" s="35" t="s">
        <v>61</v>
      </c>
      <c r="S152" s="35" t="s">
        <v>107</v>
      </c>
      <c r="T152" s="35" t="s">
        <v>63</v>
      </c>
      <c r="U152" s="36">
        <v>10</v>
      </c>
      <c r="V152" s="36">
        <v>80</v>
      </c>
      <c r="W152" s="36">
        <v>12</v>
      </c>
      <c r="X152" s="39">
        <f t="shared" si="34"/>
        <v>92</v>
      </c>
      <c r="Y152" s="36">
        <v>4</v>
      </c>
      <c r="Z152" s="36" t="s">
        <v>64</v>
      </c>
      <c r="AA152" s="36" t="s">
        <v>67</v>
      </c>
      <c r="AB152" s="45" t="s">
        <v>67</v>
      </c>
      <c r="AC152" s="46" t="s">
        <v>65</v>
      </c>
      <c r="AD152" s="41" t="s">
        <v>667</v>
      </c>
      <c r="AE152" s="39" t="s">
        <v>67</v>
      </c>
      <c r="AF152" s="51"/>
      <c r="AG152" s="35" t="s">
        <v>68</v>
      </c>
      <c r="AH152" s="39">
        <f t="shared" si="26"/>
        <v>23</v>
      </c>
      <c r="AI152" s="39">
        <v>3</v>
      </c>
      <c r="AJ152" s="43">
        <f t="shared" si="27"/>
        <v>7434</v>
      </c>
      <c r="AK152" s="39">
        <f t="shared" si="28"/>
        <v>23</v>
      </c>
      <c r="AL152" s="43">
        <v>0</v>
      </c>
      <c r="AM152" s="43">
        <f t="shared" si="35"/>
        <v>920000</v>
      </c>
      <c r="AN152" s="43">
        <f t="shared" si="29"/>
        <v>0</v>
      </c>
      <c r="AO152" s="43">
        <f t="shared" si="30"/>
        <v>0</v>
      </c>
      <c r="AP152" s="43">
        <f t="shared" si="31"/>
        <v>6839280</v>
      </c>
      <c r="AR152" s="43">
        <f t="shared" si="32"/>
        <v>0</v>
      </c>
      <c r="AS152" s="43">
        <f t="shared" si="33"/>
        <v>7759280</v>
      </c>
      <c r="AT152" s="35" t="s">
        <v>147</v>
      </c>
      <c r="AU152" s="35" t="s">
        <v>148</v>
      </c>
      <c r="AV152" s="35" t="s">
        <v>149</v>
      </c>
      <c r="AW152" s="35" t="s">
        <v>150</v>
      </c>
    </row>
    <row r="153" spans="1:49" ht="25.05" customHeight="1" x14ac:dyDescent="0.3">
      <c r="A153" s="35">
        <v>14357</v>
      </c>
      <c r="B153" s="35" t="s">
        <v>138</v>
      </c>
      <c r="C153" s="35" t="s">
        <v>139</v>
      </c>
      <c r="D153" s="36">
        <v>1</v>
      </c>
      <c r="E153" s="36">
        <v>2025</v>
      </c>
      <c r="F153" s="36">
        <v>2025</v>
      </c>
      <c r="G153" s="35" t="s">
        <v>127</v>
      </c>
      <c r="H153" s="35" t="s">
        <v>138</v>
      </c>
      <c r="I153" s="35" t="s">
        <v>140</v>
      </c>
      <c r="J153" s="37" t="s">
        <v>668</v>
      </c>
      <c r="K153" s="35" t="s">
        <v>669</v>
      </c>
      <c r="L153" s="35" t="s">
        <v>65</v>
      </c>
      <c r="M153" s="35" t="s">
        <v>65</v>
      </c>
      <c r="N153" s="35">
        <v>7</v>
      </c>
      <c r="O153" s="35" t="s">
        <v>175</v>
      </c>
      <c r="P153" s="35" t="s">
        <v>319</v>
      </c>
      <c r="Q153" s="35" t="s">
        <v>145</v>
      </c>
      <c r="R153" s="35" t="s">
        <v>61</v>
      </c>
      <c r="S153" s="35" t="s">
        <v>107</v>
      </c>
      <c r="T153" s="35" t="s">
        <v>63</v>
      </c>
      <c r="U153" s="36">
        <v>10</v>
      </c>
      <c r="V153" s="36">
        <v>100</v>
      </c>
      <c r="W153" s="36" t="s">
        <v>65</v>
      </c>
      <c r="X153" s="39">
        <f t="shared" si="34"/>
        <v>100</v>
      </c>
      <c r="Y153" s="36">
        <v>4</v>
      </c>
      <c r="Z153" s="36" t="s">
        <v>64</v>
      </c>
      <c r="AA153" s="36" t="s">
        <v>67</v>
      </c>
      <c r="AB153" s="45" t="s">
        <v>67</v>
      </c>
      <c r="AC153" s="46" t="s">
        <v>65</v>
      </c>
      <c r="AD153" s="41" t="s">
        <v>667</v>
      </c>
      <c r="AE153" s="39" t="s">
        <v>67</v>
      </c>
      <c r="AF153" s="51"/>
      <c r="AG153" s="35" t="s">
        <v>68</v>
      </c>
      <c r="AH153" s="39">
        <f t="shared" si="26"/>
        <v>25</v>
      </c>
      <c r="AI153" s="39">
        <v>3</v>
      </c>
      <c r="AJ153" s="43">
        <f t="shared" si="27"/>
        <v>7434</v>
      </c>
      <c r="AK153" s="39">
        <f t="shared" si="28"/>
        <v>25</v>
      </c>
      <c r="AL153" s="43">
        <v>0</v>
      </c>
      <c r="AM153" s="43">
        <f t="shared" si="35"/>
        <v>1000000</v>
      </c>
      <c r="AN153" s="43">
        <f t="shared" si="29"/>
        <v>0</v>
      </c>
      <c r="AO153" s="43">
        <f t="shared" si="30"/>
        <v>0</v>
      </c>
      <c r="AP153" s="43">
        <f t="shared" si="31"/>
        <v>7434000</v>
      </c>
      <c r="AR153" s="43">
        <f t="shared" si="32"/>
        <v>0</v>
      </c>
      <c r="AS153" s="43">
        <f t="shared" si="33"/>
        <v>8434000</v>
      </c>
      <c r="AT153" s="35" t="s">
        <v>549</v>
      </c>
      <c r="AU153" s="35" t="s">
        <v>550</v>
      </c>
      <c r="AV153" s="35" t="s">
        <v>149</v>
      </c>
      <c r="AW153" s="35" t="s">
        <v>551</v>
      </c>
    </row>
    <row r="154" spans="1:49" ht="25.05" customHeight="1" x14ac:dyDescent="0.3">
      <c r="A154" s="35">
        <v>14383</v>
      </c>
      <c r="B154" s="35" t="s">
        <v>138</v>
      </c>
      <c r="C154" s="35" t="s">
        <v>139</v>
      </c>
      <c r="D154" s="36">
        <v>1</v>
      </c>
      <c r="E154" s="36">
        <v>2025</v>
      </c>
      <c r="F154" s="36">
        <v>2025</v>
      </c>
      <c r="G154" s="35" t="s">
        <v>127</v>
      </c>
      <c r="H154" s="35" t="s">
        <v>138</v>
      </c>
      <c r="I154" s="35" t="s">
        <v>140</v>
      </c>
      <c r="J154" s="37" t="s">
        <v>668</v>
      </c>
      <c r="K154" s="35" t="s">
        <v>669</v>
      </c>
      <c r="L154" s="35" t="s">
        <v>65</v>
      </c>
      <c r="M154" s="35" t="s">
        <v>65</v>
      </c>
      <c r="N154" s="35">
        <v>8</v>
      </c>
      <c r="O154" s="35" t="s">
        <v>58</v>
      </c>
      <c r="P154" s="35" t="s">
        <v>76</v>
      </c>
      <c r="Q154" s="35" t="s">
        <v>145</v>
      </c>
      <c r="R154" s="35" t="s">
        <v>61</v>
      </c>
      <c r="S154" s="35" t="s">
        <v>107</v>
      </c>
      <c r="T154" s="35" t="s">
        <v>63</v>
      </c>
      <c r="U154" s="36">
        <v>10</v>
      </c>
      <c r="V154" s="36">
        <v>100</v>
      </c>
      <c r="W154" s="36" t="s">
        <v>65</v>
      </c>
      <c r="X154" s="39">
        <f t="shared" si="34"/>
        <v>100</v>
      </c>
      <c r="Y154" s="36">
        <v>4</v>
      </c>
      <c r="Z154" s="36" t="s">
        <v>64</v>
      </c>
      <c r="AA154" s="36" t="s">
        <v>67</v>
      </c>
      <c r="AB154" s="45" t="s">
        <v>67</v>
      </c>
      <c r="AC154" s="46" t="s">
        <v>65</v>
      </c>
      <c r="AD154" s="41" t="s">
        <v>667</v>
      </c>
      <c r="AE154" s="39" t="s">
        <v>67</v>
      </c>
      <c r="AF154" s="51"/>
      <c r="AG154" s="35" t="s">
        <v>68</v>
      </c>
      <c r="AH154" s="39">
        <f t="shared" si="26"/>
        <v>25</v>
      </c>
      <c r="AI154" s="39">
        <v>3</v>
      </c>
      <c r="AJ154" s="43">
        <f t="shared" si="27"/>
        <v>7434</v>
      </c>
      <c r="AK154" s="39">
        <f t="shared" si="28"/>
        <v>25</v>
      </c>
      <c r="AL154" s="43">
        <v>0</v>
      </c>
      <c r="AM154" s="43">
        <f t="shared" si="35"/>
        <v>1000000</v>
      </c>
      <c r="AN154" s="43">
        <f t="shared" si="29"/>
        <v>0</v>
      </c>
      <c r="AO154" s="43">
        <f t="shared" si="30"/>
        <v>0</v>
      </c>
      <c r="AP154" s="43">
        <f t="shared" si="31"/>
        <v>7434000</v>
      </c>
      <c r="AR154" s="43">
        <f t="shared" si="32"/>
        <v>0</v>
      </c>
      <c r="AS154" s="43">
        <f t="shared" si="33"/>
        <v>8434000</v>
      </c>
      <c r="AT154" s="35" t="s">
        <v>549</v>
      </c>
      <c r="AU154" s="35" t="s">
        <v>550</v>
      </c>
      <c r="AV154" s="35" t="s">
        <v>149</v>
      </c>
      <c r="AW154" s="35" t="s">
        <v>150</v>
      </c>
    </row>
    <row r="155" spans="1:49" ht="25.05" customHeight="1" x14ac:dyDescent="0.3">
      <c r="A155" s="35">
        <v>14504</v>
      </c>
      <c r="B155" s="35" t="s">
        <v>125</v>
      </c>
      <c r="C155" s="35" t="s">
        <v>126</v>
      </c>
      <c r="D155" s="36">
        <v>1</v>
      </c>
      <c r="E155" s="36">
        <v>2025</v>
      </c>
      <c r="F155" s="36">
        <v>2025</v>
      </c>
      <c r="G155" s="35" t="s">
        <v>127</v>
      </c>
      <c r="H155" s="35" t="s">
        <v>125</v>
      </c>
      <c r="I155" s="35" t="s">
        <v>128</v>
      </c>
      <c r="J155" s="37" t="s">
        <v>670</v>
      </c>
      <c r="K155" s="35" t="s">
        <v>671</v>
      </c>
      <c r="L155" s="35" t="s">
        <v>65</v>
      </c>
      <c r="M155" s="35" t="s">
        <v>65</v>
      </c>
      <c r="N155" s="35">
        <v>9</v>
      </c>
      <c r="O155" s="35" t="s">
        <v>118</v>
      </c>
      <c r="P155" s="35" t="s">
        <v>672</v>
      </c>
      <c r="Q155" s="35" t="s">
        <v>132</v>
      </c>
      <c r="R155" s="35" t="s">
        <v>61</v>
      </c>
      <c r="S155" s="35" t="s">
        <v>62</v>
      </c>
      <c r="T155" s="35" t="s">
        <v>108</v>
      </c>
      <c r="U155" s="36">
        <v>10</v>
      </c>
      <c r="V155" s="36">
        <v>36</v>
      </c>
      <c r="W155" s="36" t="s">
        <v>65</v>
      </c>
      <c r="X155" s="39">
        <f t="shared" si="34"/>
        <v>36</v>
      </c>
      <c r="Y155" s="36">
        <v>5</v>
      </c>
      <c r="Z155" s="36" t="s">
        <v>64</v>
      </c>
      <c r="AA155" s="36" t="s">
        <v>67</v>
      </c>
      <c r="AB155" s="45" t="s">
        <v>67</v>
      </c>
      <c r="AC155" s="46" t="s">
        <v>65</v>
      </c>
      <c r="AD155" s="41" t="s">
        <v>673</v>
      </c>
      <c r="AE155" s="39" t="s">
        <v>67</v>
      </c>
      <c r="AF155" s="51"/>
      <c r="AG155" s="35" t="s">
        <v>68</v>
      </c>
      <c r="AH155" s="39">
        <f t="shared" si="26"/>
        <v>8</v>
      </c>
      <c r="AI155" s="39">
        <v>1</v>
      </c>
      <c r="AJ155" s="43">
        <f t="shared" si="27"/>
        <v>5074</v>
      </c>
      <c r="AK155" s="39">
        <f t="shared" si="28"/>
        <v>7.2</v>
      </c>
      <c r="AL155" s="43">
        <v>0</v>
      </c>
      <c r="AM155" s="43">
        <f t="shared" si="35"/>
        <v>320000</v>
      </c>
      <c r="AN155" s="43">
        <f t="shared" si="29"/>
        <v>0</v>
      </c>
      <c r="AO155" s="43">
        <f t="shared" si="30"/>
        <v>0</v>
      </c>
      <c r="AP155" s="43">
        <f t="shared" si="31"/>
        <v>1826640</v>
      </c>
      <c r="AR155" s="43">
        <f t="shared" si="32"/>
        <v>0</v>
      </c>
      <c r="AS155" s="43">
        <f t="shared" si="33"/>
        <v>2146640</v>
      </c>
      <c r="AT155" s="35" t="s">
        <v>274</v>
      </c>
      <c r="AU155" s="35" t="s">
        <v>275</v>
      </c>
      <c r="AV155" s="35" t="s">
        <v>674</v>
      </c>
      <c r="AW155" s="35" t="s">
        <v>675</v>
      </c>
    </row>
    <row r="156" spans="1:49" ht="25.05" customHeight="1" x14ac:dyDescent="0.3">
      <c r="A156" s="35">
        <v>14505</v>
      </c>
      <c r="B156" s="35" t="s">
        <v>125</v>
      </c>
      <c r="C156" s="35" t="s">
        <v>126</v>
      </c>
      <c r="D156" s="36">
        <v>1</v>
      </c>
      <c r="E156" s="36">
        <v>2025</v>
      </c>
      <c r="F156" s="36">
        <v>2025</v>
      </c>
      <c r="G156" s="35" t="s">
        <v>127</v>
      </c>
      <c r="H156" s="35" t="s">
        <v>125</v>
      </c>
      <c r="I156" s="35" t="s">
        <v>128</v>
      </c>
      <c r="J156" s="37" t="s">
        <v>670</v>
      </c>
      <c r="K156" s="35" t="s">
        <v>671</v>
      </c>
      <c r="L156" s="35" t="s">
        <v>65</v>
      </c>
      <c r="M156" s="35" t="s">
        <v>65</v>
      </c>
      <c r="N156" s="35">
        <v>9</v>
      </c>
      <c r="O156" s="35" t="s">
        <v>118</v>
      </c>
      <c r="P156" s="35" t="s">
        <v>672</v>
      </c>
      <c r="Q156" s="35" t="s">
        <v>132</v>
      </c>
      <c r="R156" s="35" t="s">
        <v>61</v>
      </c>
      <c r="S156" s="35" t="s">
        <v>62</v>
      </c>
      <c r="T156" s="35" t="s">
        <v>108</v>
      </c>
      <c r="U156" s="36">
        <v>10</v>
      </c>
      <c r="V156" s="36">
        <v>36</v>
      </c>
      <c r="W156" s="36" t="s">
        <v>65</v>
      </c>
      <c r="X156" s="39">
        <f t="shared" si="34"/>
        <v>36</v>
      </c>
      <c r="Y156" s="36">
        <v>5</v>
      </c>
      <c r="Z156" s="36" t="s">
        <v>64</v>
      </c>
      <c r="AA156" s="36" t="s">
        <v>67</v>
      </c>
      <c r="AB156" s="45" t="s">
        <v>67</v>
      </c>
      <c r="AC156" s="46" t="s">
        <v>65</v>
      </c>
      <c r="AD156" s="41" t="s">
        <v>673</v>
      </c>
      <c r="AE156" s="39" t="s">
        <v>67</v>
      </c>
      <c r="AF156" s="51"/>
      <c r="AG156" s="35" t="s">
        <v>68</v>
      </c>
      <c r="AH156" s="39">
        <f t="shared" si="26"/>
        <v>8</v>
      </c>
      <c r="AI156" s="39">
        <v>1</v>
      </c>
      <c r="AJ156" s="43">
        <f t="shared" si="27"/>
        <v>5074</v>
      </c>
      <c r="AK156" s="39">
        <f t="shared" si="28"/>
        <v>7.2</v>
      </c>
      <c r="AL156" s="43">
        <v>0</v>
      </c>
      <c r="AM156" s="43">
        <f t="shared" si="35"/>
        <v>320000</v>
      </c>
      <c r="AN156" s="43">
        <f t="shared" si="29"/>
        <v>0</v>
      </c>
      <c r="AO156" s="43">
        <f t="shared" si="30"/>
        <v>0</v>
      </c>
      <c r="AP156" s="43">
        <f t="shared" si="31"/>
        <v>1826640</v>
      </c>
      <c r="AR156" s="43">
        <f t="shared" si="32"/>
        <v>0</v>
      </c>
      <c r="AS156" s="43">
        <f t="shared" si="33"/>
        <v>2146640</v>
      </c>
      <c r="AT156" s="35" t="s">
        <v>274</v>
      </c>
      <c r="AU156" s="35" t="s">
        <v>275</v>
      </c>
      <c r="AV156" s="35" t="s">
        <v>676</v>
      </c>
      <c r="AW156" s="35" t="s">
        <v>675</v>
      </c>
    </row>
    <row r="157" spans="1:49" ht="25.05" customHeight="1" x14ac:dyDescent="0.3">
      <c r="A157" s="35">
        <v>14318</v>
      </c>
      <c r="B157" s="35" t="s">
        <v>49</v>
      </c>
      <c r="C157" s="35" t="s">
        <v>50</v>
      </c>
      <c r="D157" s="36">
        <v>4</v>
      </c>
      <c r="E157" s="36">
        <v>2025</v>
      </c>
      <c r="F157" s="36">
        <v>2025</v>
      </c>
      <c r="G157" s="35" t="s">
        <v>127</v>
      </c>
      <c r="H157" s="35" t="s">
        <v>49</v>
      </c>
      <c r="I157" s="35" t="s">
        <v>452</v>
      </c>
      <c r="J157" s="37" t="s">
        <v>677</v>
      </c>
      <c r="K157" s="35" t="s">
        <v>678</v>
      </c>
      <c r="L157" s="35" t="s">
        <v>65</v>
      </c>
      <c r="M157" s="35" t="s">
        <v>65</v>
      </c>
      <c r="N157" s="35">
        <v>4</v>
      </c>
      <c r="O157" s="35" t="s">
        <v>286</v>
      </c>
      <c r="P157" s="35" t="s">
        <v>679</v>
      </c>
      <c r="Q157" s="35" t="s">
        <v>586</v>
      </c>
      <c r="R157" s="35" t="s">
        <v>61</v>
      </c>
      <c r="S157" s="35" t="s">
        <v>107</v>
      </c>
      <c r="T157" s="35" t="s">
        <v>63</v>
      </c>
      <c r="U157" s="36">
        <v>10</v>
      </c>
      <c r="V157" s="36">
        <v>40</v>
      </c>
      <c r="W157" s="36" t="s">
        <v>65</v>
      </c>
      <c r="X157" s="39">
        <f t="shared" si="34"/>
        <v>40</v>
      </c>
      <c r="Y157" s="36">
        <v>5</v>
      </c>
      <c r="Z157" s="36" t="s">
        <v>64</v>
      </c>
      <c r="AA157" s="36" t="s">
        <v>67</v>
      </c>
      <c r="AB157" s="45" t="s">
        <v>67</v>
      </c>
      <c r="AC157" s="46" t="s">
        <v>65</v>
      </c>
      <c r="AD157" s="41" t="s">
        <v>680</v>
      </c>
      <c r="AE157" s="39" t="s">
        <v>67</v>
      </c>
      <c r="AF157" s="51"/>
      <c r="AG157" s="35" t="s">
        <v>68</v>
      </c>
      <c r="AH157" s="39">
        <f t="shared" si="26"/>
        <v>8</v>
      </c>
      <c r="AI157" s="39">
        <v>3</v>
      </c>
      <c r="AJ157" s="43">
        <f t="shared" si="27"/>
        <v>7434</v>
      </c>
      <c r="AK157" s="39">
        <f t="shared" si="28"/>
        <v>8</v>
      </c>
      <c r="AL157" s="43">
        <v>0</v>
      </c>
      <c r="AM157" s="43">
        <f t="shared" si="35"/>
        <v>320000</v>
      </c>
      <c r="AN157" s="43">
        <f t="shared" si="29"/>
        <v>0</v>
      </c>
      <c r="AO157" s="60">
        <f t="shared" si="30"/>
        <v>0</v>
      </c>
      <c r="AP157" s="43">
        <f t="shared" si="31"/>
        <v>2973600</v>
      </c>
      <c r="AR157" s="43">
        <f t="shared" si="32"/>
        <v>0</v>
      </c>
      <c r="AS157" s="43">
        <f t="shared" si="33"/>
        <v>3293600</v>
      </c>
      <c r="AT157" s="35" t="s">
        <v>531</v>
      </c>
      <c r="AU157" s="35" t="s">
        <v>532</v>
      </c>
      <c r="AV157" s="35" t="s">
        <v>681</v>
      </c>
      <c r="AW157" s="35" t="s">
        <v>682</v>
      </c>
    </row>
    <row r="158" spans="1:49" ht="25.05" customHeight="1" x14ac:dyDescent="0.3">
      <c r="A158" s="35">
        <v>14320</v>
      </c>
      <c r="B158" s="35" t="s">
        <v>49</v>
      </c>
      <c r="C158" s="35" t="s">
        <v>50</v>
      </c>
      <c r="D158" s="36">
        <v>4</v>
      </c>
      <c r="E158" s="36">
        <v>2025</v>
      </c>
      <c r="F158" s="36">
        <v>2025</v>
      </c>
      <c r="G158" s="35" t="s">
        <v>127</v>
      </c>
      <c r="H158" s="35" t="s">
        <v>49</v>
      </c>
      <c r="I158" s="35" t="s">
        <v>452</v>
      </c>
      <c r="J158" s="37" t="s">
        <v>677</v>
      </c>
      <c r="K158" s="35" t="s">
        <v>678</v>
      </c>
      <c r="L158" s="35" t="s">
        <v>65</v>
      </c>
      <c r="M158" s="35" t="s">
        <v>65</v>
      </c>
      <c r="N158" s="35">
        <v>15</v>
      </c>
      <c r="O158" s="35" t="s">
        <v>301</v>
      </c>
      <c r="P158" s="35" t="s">
        <v>683</v>
      </c>
      <c r="Q158" s="35" t="s">
        <v>586</v>
      </c>
      <c r="R158" s="35" t="s">
        <v>61</v>
      </c>
      <c r="S158" s="35" t="s">
        <v>107</v>
      </c>
      <c r="T158" s="35" t="s">
        <v>63</v>
      </c>
      <c r="U158" s="36">
        <v>10</v>
      </c>
      <c r="V158" s="36">
        <v>40</v>
      </c>
      <c r="W158" s="36" t="s">
        <v>65</v>
      </c>
      <c r="X158" s="39">
        <f t="shared" si="34"/>
        <v>40</v>
      </c>
      <c r="Y158" s="36">
        <v>5</v>
      </c>
      <c r="Z158" s="36" t="s">
        <v>64</v>
      </c>
      <c r="AA158" s="36" t="s">
        <v>67</v>
      </c>
      <c r="AB158" s="45" t="s">
        <v>67</v>
      </c>
      <c r="AC158" s="46" t="s">
        <v>65</v>
      </c>
      <c r="AD158" s="41" t="s">
        <v>684</v>
      </c>
      <c r="AE158" s="39" t="s">
        <v>67</v>
      </c>
      <c r="AF158" s="51"/>
      <c r="AG158" s="35" t="s">
        <v>68</v>
      </c>
      <c r="AH158" s="39">
        <f t="shared" si="26"/>
        <v>8</v>
      </c>
      <c r="AI158" s="39">
        <v>3</v>
      </c>
      <c r="AJ158" s="43">
        <f t="shared" si="27"/>
        <v>7434</v>
      </c>
      <c r="AK158" s="39">
        <f t="shared" si="28"/>
        <v>8</v>
      </c>
      <c r="AL158" s="43">
        <v>0</v>
      </c>
      <c r="AM158" s="43">
        <f t="shared" si="35"/>
        <v>320000</v>
      </c>
      <c r="AN158" s="43">
        <f t="shared" si="29"/>
        <v>0</v>
      </c>
      <c r="AO158" s="60">
        <f t="shared" si="30"/>
        <v>0</v>
      </c>
      <c r="AP158" s="43">
        <f t="shared" si="31"/>
        <v>2973600</v>
      </c>
      <c r="AR158" s="43">
        <f t="shared" si="32"/>
        <v>0</v>
      </c>
      <c r="AS158" s="43">
        <f t="shared" si="33"/>
        <v>3293600</v>
      </c>
      <c r="AT158" s="35" t="s">
        <v>531</v>
      </c>
      <c r="AU158" s="35" t="s">
        <v>532</v>
      </c>
      <c r="AV158" s="35" t="s">
        <v>681</v>
      </c>
      <c r="AW158" s="35" t="s">
        <v>682</v>
      </c>
    </row>
    <row r="159" spans="1:49" ht="25.05" customHeight="1" x14ac:dyDescent="0.3">
      <c r="A159" s="35">
        <v>14321</v>
      </c>
      <c r="B159" s="35" t="s">
        <v>49</v>
      </c>
      <c r="C159" s="35" t="s">
        <v>50</v>
      </c>
      <c r="D159" s="36">
        <v>4</v>
      </c>
      <c r="E159" s="36">
        <v>2025</v>
      </c>
      <c r="F159" s="36">
        <v>2025</v>
      </c>
      <c r="G159" s="35" t="s">
        <v>127</v>
      </c>
      <c r="H159" s="35" t="s">
        <v>49</v>
      </c>
      <c r="I159" s="35" t="s">
        <v>452</v>
      </c>
      <c r="J159" s="37" t="s">
        <v>677</v>
      </c>
      <c r="K159" s="35" t="s">
        <v>678</v>
      </c>
      <c r="L159" s="35" t="s">
        <v>65</v>
      </c>
      <c r="M159" s="35" t="s">
        <v>65</v>
      </c>
      <c r="N159" s="35">
        <v>3</v>
      </c>
      <c r="O159" s="35" t="s">
        <v>630</v>
      </c>
      <c r="P159" s="35" t="s">
        <v>685</v>
      </c>
      <c r="Q159" s="35" t="s">
        <v>586</v>
      </c>
      <c r="R159" s="35" t="s">
        <v>61</v>
      </c>
      <c r="S159" s="35" t="s">
        <v>107</v>
      </c>
      <c r="T159" s="35" t="s">
        <v>63</v>
      </c>
      <c r="U159" s="36">
        <v>10</v>
      </c>
      <c r="V159" s="36">
        <v>40</v>
      </c>
      <c r="W159" s="36" t="s">
        <v>65</v>
      </c>
      <c r="X159" s="39">
        <f t="shared" si="34"/>
        <v>40</v>
      </c>
      <c r="Y159" s="36">
        <v>5</v>
      </c>
      <c r="Z159" s="36" t="s">
        <v>64</v>
      </c>
      <c r="AA159" s="36" t="s">
        <v>67</v>
      </c>
      <c r="AB159" s="45" t="s">
        <v>67</v>
      </c>
      <c r="AC159" s="46" t="s">
        <v>65</v>
      </c>
      <c r="AD159" s="41" t="s">
        <v>686</v>
      </c>
      <c r="AE159" s="39" t="s">
        <v>67</v>
      </c>
      <c r="AF159" s="51"/>
      <c r="AG159" s="35" t="s">
        <v>68</v>
      </c>
      <c r="AH159" s="39">
        <f t="shared" si="26"/>
        <v>8</v>
      </c>
      <c r="AI159" s="39">
        <v>3</v>
      </c>
      <c r="AJ159" s="43">
        <f t="shared" si="27"/>
        <v>7434</v>
      </c>
      <c r="AK159" s="39">
        <f t="shared" si="28"/>
        <v>8</v>
      </c>
      <c r="AL159" s="43">
        <v>0</v>
      </c>
      <c r="AM159" s="43">
        <f t="shared" si="35"/>
        <v>320000</v>
      </c>
      <c r="AN159" s="43">
        <f t="shared" si="29"/>
        <v>0</v>
      </c>
      <c r="AO159" s="60">
        <f t="shared" si="30"/>
        <v>0</v>
      </c>
      <c r="AP159" s="43">
        <f t="shared" si="31"/>
        <v>2973600</v>
      </c>
      <c r="AR159" s="43">
        <f t="shared" si="32"/>
        <v>0</v>
      </c>
      <c r="AS159" s="43">
        <f t="shared" si="33"/>
        <v>3293600</v>
      </c>
      <c r="AT159" s="35" t="s">
        <v>633</v>
      </c>
      <c r="AU159" s="35" t="s">
        <v>532</v>
      </c>
      <c r="AV159" s="35" t="s">
        <v>681</v>
      </c>
      <c r="AW159" s="35" t="s">
        <v>682</v>
      </c>
    </row>
    <row r="160" spans="1:49" ht="25.05" customHeight="1" x14ac:dyDescent="0.3">
      <c r="A160" s="35">
        <v>14423</v>
      </c>
      <c r="B160" s="35" t="s">
        <v>138</v>
      </c>
      <c r="C160" s="35" t="s">
        <v>139</v>
      </c>
      <c r="D160" s="36">
        <v>1</v>
      </c>
      <c r="E160" s="36">
        <v>2025</v>
      </c>
      <c r="F160" s="36">
        <v>2025</v>
      </c>
      <c r="G160" s="35" t="s">
        <v>127</v>
      </c>
      <c r="H160" s="35" t="s">
        <v>138</v>
      </c>
      <c r="I160" s="35" t="s">
        <v>140</v>
      </c>
      <c r="J160" s="37" t="s">
        <v>677</v>
      </c>
      <c r="K160" s="35" t="s">
        <v>678</v>
      </c>
      <c r="L160" s="35" t="s">
        <v>284</v>
      </c>
      <c r="M160" s="35" t="s">
        <v>285</v>
      </c>
      <c r="N160" s="35">
        <v>9</v>
      </c>
      <c r="O160" s="35" t="s">
        <v>118</v>
      </c>
      <c r="P160" s="35" t="s">
        <v>386</v>
      </c>
      <c r="Q160" s="35" t="s">
        <v>145</v>
      </c>
      <c r="R160" s="35" t="s">
        <v>61</v>
      </c>
      <c r="S160" s="35" t="s">
        <v>107</v>
      </c>
      <c r="T160" s="35" t="s">
        <v>63</v>
      </c>
      <c r="U160" s="36">
        <v>10</v>
      </c>
      <c r="V160" s="36">
        <v>40</v>
      </c>
      <c r="W160" s="36">
        <v>12</v>
      </c>
      <c r="X160" s="39">
        <f t="shared" si="34"/>
        <v>52</v>
      </c>
      <c r="Y160" s="36">
        <v>4</v>
      </c>
      <c r="Z160" s="36" t="s">
        <v>64</v>
      </c>
      <c r="AA160" s="36" t="s">
        <v>67</v>
      </c>
      <c r="AB160" s="45" t="s">
        <v>67</v>
      </c>
      <c r="AC160" s="46" t="s">
        <v>65</v>
      </c>
      <c r="AD160" s="41" t="s">
        <v>687</v>
      </c>
      <c r="AE160" s="39" t="s">
        <v>67</v>
      </c>
      <c r="AF160" s="51"/>
      <c r="AG160" s="35" t="s">
        <v>68</v>
      </c>
      <c r="AH160" s="39">
        <f t="shared" si="26"/>
        <v>13</v>
      </c>
      <c r="AI160" s="39">
        <v>3</v>
      </c>
      <c r="AJ160" s="43">
        <f t="shared" si="27"/>
        <v>7434</v>
      </c>
      <c r="AK160" s="39">
        <f t="shared" si="28"/>
        <v>13</v>
      </c>
      <c r="AL160" s="43">
        <v>0</v>
      </c>
      <c r="AM160" s="43">
        <f t="shared" si="35"/>
        <v>520000</v>
      </c>
      <c r="AN160" s="43">
        <f t="shared" si="29"/>
        <v>0</v>
      </c>
      <c r="AO160" s="43">
        <f t="shared" si="30"/>
        <v>0</v>
      </c>
      <c r="AP160" s="43">
        <f t="shared" si="31"/>
        <v>3865680</v>
      </c>
      <c r="AR160" s="43">
        <f t="shared" si="32"/>
        <v>0</v>
      </c>
      <c r="AS160" s="43">
        <f t="shared" si="33"/>
        <v>4385680</v>
      </c>
      <c r="AT160" s="35" t="s">
        <v>688</v>
      </c>
      <c r="AU160" s="35" t="s">
        <v>689</v>
      </c>
      <c r="AV160" s="35" t="s">
        <v>149</v>
      </c>
      <c r="AW160" s="35" t="s">
        <v>551</v>
      </c>
    </row>
    <row r="161" spans="1:49" ht="25.05" customHeight="1" x14ac:dyDescent="0.3">
      <c r="A161" s="35">
        <v>14386</v>
      </c>
      <c r="B161" s="35" t="s">
        <v>125</v>
      </c>
      <c r="C161" s="35" t="s">
        <v>126</v>
      </c>
      <c r="D161" s="36">
        <v>1</v>
      </c>
      <c r="E161" s="36">
        <v>2025</v>
      </c>
      <c r="F161" s="36">
        <v>2025</v>
      </c>
      <c r="G161" s="35" t="s">
        <v>127</v>
      </c>
      <c r="H161" s="35" t="s">
        <v>125</v>
      </c>
      <c r="I161" s="35" t="s">
        <v>128</v>
      </c>
      <c r="J161" s="37" t="s">
        <v>690</v>
      </c>
      <c r="K161" s="35" t="s">
        <v>691</v>
      </c>
      <c r="L161" s="35" t="s">
        <v>65</v>
      </c>
      <c r="M161" s="35" t="s">
        <v>65</v>
      </c>
      <c r="N161" s="35">
        <v>13</v>
      </c>
      <c r="O161" s="35" t="s">
        <v>104</v>
      </c>
      <c r="P161" s="35" t="s">
        <v>105</v>
      </c>
      <c r="Q161" s="35" t="s">
        <v>692</v>
      </c>
      <c r="R161" s="35" t="s">
        <v>61</v>
      </c>
      <c r="S161" s="35" t="s">
        <v>107</v>
      </c>
      <c r="T161" s="35" t="s">
        <v>159</v>
      </c>
      <c r="U161" s="36">
        <v>14</v>
      </c>
      <c r="V161" s="36">
        <v>120</v>
      </c>
      <c r="W161" s="36" t="s">
        <v>65</v>
      </c>
      <c r="X161" s="39">
        <f t="shared" si="34"/>
        <v>120</v>
      </c>
      <c r="Y161" s="36">
        <v>4</v>
      </c>
      <c r="Z161" s="36" t="s">
        <v>64</v>
      </c>
      <c r="AA161" s="36" t="s">
        <v>67</v>
      </c>
      <c r="AB161" s="45" t="s">
        <v>67</v>
      </c>
      <c r="AC161" s="46" t="s">
        <v>65</v>
      </c>
      <c r="AD161" s="41" t="s">
        <v>526</v>
      </c>
      <c r="AE161" s="39" t="s">
        <v>67</v>
      </c>
      <c r="AF161" s="51"/>
      <c r="AG161" s="35" t="s">
        <v>68</v>
      </c>
      <c r="AH161" s="39">
        <f t="shared" si="26"/>
        <v>30</v>
      </c>
      <c r="AI161" s="39">
        <v>3</v>
      </c>
      <c r="AJ161" s="43">
        <f t="shared" si="27"/>
        <v>7434</v>
      </c>
      <c r="AK161" s="39">
        <f t="shared" si="28"/>
        <v>30</v>
      </c>
      <c r="AL161" s="43">
        <v>0</v>
      </c>
      <c r="AM161" s="43">
        <f t="shared" si="35"/>
        <v>1680000</v>
      </c>
      <c r="AN161" s="43">
        <f t="shared" si="29"/>
        <v>0</v>
      </c>
      <c r="AO161" s="43">
        <f t="shared" si="30"/>
        <v>0</v>
      </c>
      <c r="AP161" s="43">
        <f t="shared" si="31"/>
        <v>12489120</v>
      </c>
      <c r="AR161" s="43">
        <f t="shared" si="32"/>
        <v>0</v>
      </c>
      <c r="AS161" s="43">
        <f t="shared" si="33"/>
        <v>14169120</v>
      </c>
      <c r="AT161" s="35" t="s">
        <v>161</v>
      </c>
      <c r="AU161" s="35" t="s">
        <v>162</v>
      </c>
      <c r="AV161" s="35" t="s">
        <v>163</v>
      </c>
      <c r="AW161" s="35" t="s">
        <v>164</v>
      </c>
    </row>
    <row r="162" spans="1:49" ht="25.05" customHeight="1" x14ac:dyDescent="0.3">
      <c r="A162" s="35">
        <v>14245</v>
      </c>
      <c r="B162" s="35" t="s">
        <v>138</v>
      </c>
      <c r="C162" s="35" t="s">
        <v>139</v>
      </c>
      <c r="D162" s="36">
        <v>1</v>
      </c>
      <c r="E162" s="36">
        <v>2025</v>
      </c>
      <c r="F162" s="36">
        <v>2025</v>
      </c>
      <c r="G162" s="35" t="s">
        <v>127</v>
      </c>
      <c r="H162" s="35" t="s">
        <v>138</v>
      </c>
      <c r="I162" s="35" t="s">
        <v>140</v>
      </c>
      <c r="J162" s="37" t="s">
        <v>693</v>
      </c>
      <c r="K162" s="35" t="s">
        <v>694</v>
      </c>
      <c r="L162" s="35" t="s">
        <v>65</v>
      </c>
      <c r="M162" s="35" t="s">
        <v>65</v>
      </c>
      <c r="N162" s="35">
        <v>13</v>
      </c>
      <c r="O162" s="35" t="s">
        <v>104</v>
      </c>
      <c r="P162" s="35" t="s">
        <v>455</v>
      </c>
      <c r="Q162" s="35" t="s">
        <v>152</v>
      </c>
      <c r="R162" s="35" t="s">
        <v>61</v>
      </c>
      <c r="S162" s="35" t="s">
        <v>107</v>
      </c>
      <c r="T162" s="35" t="s">
        <v>63</v>
      </c>
      <c r="U162" s="36">
        <v>15</v>
      </c>
      <c r="V162" s="36">
        <v>130</v>
      </c>
      <c r="W162" s="36" t="s">
        <v>65</v>
      </c>
      <c r="X162" s="39">
        <f t="shared" si="34"/>
        <v>130</v>
      </c>
      <c r="Y162" s="36">
        <v>4</v>
      </c>
      <c r="Z162" s="36" t="s">
        <v>64</v>
      </c>
      <c r="AA162" s="36" t="s">
        <v>67</v>
      </c>
      <c r="AB162" s="45" t="s">
        <v>67</v>
      </c>
      <c r="AC162" s="46" t="s">
        <v>65</v>
      </c>
      <c r="AD162" s="41" t="s">
        <v>695</v>
      </c>
      <c r="AE162" s="39" t="s">
        <v>67</v>
      </c>
      <c r="AF162" s="51"/>
      <c r="AG162" s="35" t="s">
        <v>68</v>
      </c>
      <c r="AH162" s="39">
        <f t="shared" si="26"/>
        <v>33</v>
      </c>
      <c r="AI162" s="39">
        <v>2</v>
      </c>
      <c r="AJ162" s="43">
        <f t="shared" si="27"/>
        <v>6372</v>
      </c>
      <c r="AK162" s="39">
        <f t="shared" si="28"/>
        <v>32.5</v>
      </c>
      <c r="AL162" s="43">
        <v>0</v>
      </c>
      <c r="AM162" s="43">
        <f t="shared" si="35"/>
        <v>1980000</v>
      </c>
      <c r="AN162" s="43">
        <f t="shared" si="29"/>
        <v>0</v>
      </c>
      <c r="AO162" s="43">
        <f t="shared" si="30"/>
        <v>0</v>
      </c>
      <c r="AP162" s="43">
        <f t="shared" si="31"/>
        <v>12425400</v>
      </c>
      <c r="AR162" s="43">
        <f t="shared" si="32"/>
        <v>0</v>
      </c>
      <c r="AS162" s="43">
        <f t="shared" si="33"/>
        <v>14405400</v>
      </c>
      <c r="AT162" s="35" t="s">
        <v>696</v>
      </c>
      <c r="AU162" s="35" t="s">
        <v>697</v>
      </c>
      <c r="AV162" s="35" t="s">
        <v>698</v>
      </c>
      <c r="AW162" s="35" t="s">
        <v>699</v>
      </c>
    </row>
    <row r="163" spans="1:49" ht="25.05" customHeight="1" x14ac:dyDescent="0.3">
      <c r="A163" s="35">
        <v>14317</v>
      </c>
      <c r="B163" s="35" t="s">
        <v>125</v>
      </c>
      <c r="C163" s="35" t="s">
        <v>126</v>
      </c>
      <c r="D163" s="36">
        <v>1</v>
      </c>
      <c r="E163" s="36">
        <v>2025</v>
      </c>
      <c r="F163" s="36">
        <v>2025</v>
      </c>
      <c r="G163" s="35" t="s">
        <v>127</v>
      </c>
      <c r="H163" s="35" t="s">
        <v>125</v>
      </c>
      <c r="I163" s="35" t="s">
        <v>128</v>
      </c>
      <c r="J163" s="37" t="s">
        <v>693</v>
      </c>
      <c r="K163" s="35" t="s">
        <v>694</v>
      </c>
      <c r="L163" s="35" t="s">
        <v>65</v>
      </c>
      <c r="M163" s="35" t="s">
        <v>65</v>
      </c>
      <c r="N163" s="35">
        <v>13</v>
      </c>
      <c r="O163" s="35" t="s">
        <v>104</v>
      </c>
      <c r="P163" s="35" t="s">
        <v>700</v>
      </c>
      <c r="Q163" s="35" t="s">
        <v>563</v>
      </c>
      <c r="R163" s="35" t="s">
        <v>61</v>
      </c>
      <c r="S163" s="35" t="s">
        <v>62</v>
      </c>
      <c r="T163" s="35" t="s">
        <v>63</v>
      </c>
      <c r="U163" s="36">
        <v>10</v>
      </c>
      <c r="V163" s="36">
        <v>130</v>
      </c>
      <c r="W163" s="36" t="s">
        <v>65</v>
      </c>
      <c r="X163" s="39">
        <f t="shared" si="34"/>
        <v>130</v>
      </c>
      <c r="Y163" s="36">
        <v>7</v>
      </c>
      <c r="Z163" s="36" t="s">
        <v>64</v>
      </c>
      <c r="AA163" s="36" t="s">
        <v>67</v>
      </c>
      <c r="AB163" s="45" t="s">
        <v>67</v>
      </c>
      <c r="AC163" s="46" t="s">
        <v>65</v>
      </c>
      <c r="AD163" s="41" t="s">
        <v>701</v>
      </c>
      <c r="AE163" s="39" t="s">
        <v>67</v>
      </c>
      <c r="AF163" s="51"/>
      <c r="AG163" s="35" t="s">
        <v>68</v>
      </c>
      <c r="AH163" s="39">
        <f t="shared" si="26"/>
        <v>19</v>
      </c>
      <c r="AI163" s="39">
        <v>2</v>
      </c>
      <c r="AJ163" s="43">
        <f t="shared" si="27"/>
        <v>6372</v>
      </c>
      <c r="AK163" s="39">
        <f t="shared" si="28"/>
        <v>18.571428571428573</v>
      </c>
      <c r="AL163" s="43">
        <v>0</v>
      </c>
      <c r="AM163" s="43">
        <f t="shared" si="35"/>
        <v>760000</v>
      </c>
      <c r="AN163" s="43">
        <f t="shared" si="29"/>
        <v>0</v>
      </c>
      <c r="AO163" s="43">
        <f t="shared" si="30"/>
        <v>0</v>
      </c>
      <c r="AP163" s="43">
        <f t="shared" si="31"/>
        <v>8283600</v>
      </c>
      <c r="AR163" s="43">
        <f t="shared" si="32"/>
        <v>0</v>
      </c>
      <c r="AS163" s="43">
        <f t="shared" si="33"/>
        <v>9043600</v>
      </c>
      <c r="AT163" s="35" t="s">
        <v>702</v>
      </c>
      <c r="AU163" s="35" t="s">
        <v>703</v>
      </c>
      <c r="AV163" s="35" t="s">
        <v>156</v>
      </c>
      <c r="AW163" s="35" t="s">
        <v>157</v>
      </c>
    </row>
    <row r="164" spans="1:49" ht="25.05" customHeight="1" x14ac:dyDescent="0.3">
      <c r="A164" s="35">
        <v>14436</v>
      </c>
      <c r="B164" s="35" t="s">
        <v>138</v>
      </c>
      <c r="C164" s="35" t="s">
        <v>139</v>
      </c>
      <c r="D164" s="36">
        <v>1</v>
      </c>
      <c r="E164" s="36">
        <v>2025</v>
      </c>
      <c r="F164" s="36">
        <v>2025</v>
      </c>
      <c r="G164" s="35" t="s">
        <v>127</v>
      </c>
      <c r="H164" s="35" t="s">
        <v>138</v>
      </c>
      <c r="I164" s="35" t="s">
        <v>140</v>
      </c>
      <c r="J164" s="37" t="s">
        <v>693</v>
      </c>
      <c r="K164" s="35" t="s">
        <v>694</v>
      </c>
      <c r="L164" s="35" t="s">
        <v>65</v>
      </c>
      <c r="M164" s="35" t="s">
        <v>65</v>
      </c>
      <c r="N164" s="35">
        <v>10</v>
      </c>
      <c r="O164" s="35" t="s">
        <v>111</v>
      </c>
      <c r="P164" s="35" t="s">
        <v>112</v>
      </c>
      <c r="Q164" s="35" t="s">
        <v>145</v>
      </c>
      <c r="R164" s="35" t="s">
        <v>61</v>
      </c>
      <c r="S164" s="35" t="s">
        <v>107</v>
      </c>
      <c r="T164" s="35" t="s">
        <v>63</v>
      </c>
      <c r="U164" s="36">
        <v>10</v>
      </c>
      <c r="V164" s="36">
        <v>130</v>
      </c>
      <c r="W164" s="36" t="s">
        <v>65</v>
      </c>
      <c r="X164" s="39">
        <f t="shared" si="34"/>
        <v>130</v>
      </c>
      <c r="Y164" s="36">
        <v>4</v>
      </c>
      <c r="Z164" s="36" t="s">
        <v>64</v>
      </c>
      <c r="AA164" s="36" t="s">
        <v>67</v>
      </c>
      <c r="AB164" s="45" t="s">
        <v>67</v>
      </c>
      <c r="AC164" s="46" t="s">
        <v>65</v>
      </c>
      <c r="AD164" s="41" t="s">
        <v>704</v>
      </c>
      <c r="AE164" s="39" t="s">
        <v>67</v>
      </c>
      <c r="AF164" s="51"/>
      <c r="AG164" s="35" t="s">
        <v>68</v>
      </c>
      <c r="AH164" s="39">
        <f t="shared" si="26"/>
        <v>33</v>
      </c>
      <c r="AI164" s="39">
        <v>2</v>
      </c>
      <c r="AJ164" s="43">
        <f t="shared" si="27"/>
        <v>6372</v>
      </c>
      <c r="AK164" s="39">
        <f t="shared" si="28"/>
        <v>32.5</v>
      </c>
      <c r="AL164" s="43">
        <v>0</v>
      </c>
      <c r="AM164" s="43">
        <f t="shared" si="35"/>
        <v>1320000</v>
      </c>
      <c r="AN164" s="43">
        <f t="shared" si="29"/>
        <v>0</v>
      </c>
      <c r="AO164" s="43">
        <f t="shared" si="30"/>
        <v>0</v>
      </c>
      <c r="AP164" s="43">
        <f t="shared" si="31"/>
        <v>8283600</v>
      </c>
      <c r="AR164" s="43">
        <f t="shared" si="32"/>
        <v>0</v>
      </c>
      <c r="AS164" s="43">
        <f t="shared" si="33"/>
        <v>9603600</v>
      </c>
      <c r="AT164" s="35" t="s">
        <v>688</v>
      </c>
      <c r="AU164" s="35" t="s">
        <v>705</v>
      </c>
      <c r="AV164" s="35" t="s">
        <v>149</v>
      </c>
      <c r="AW164" s="35" t="s">
        <v>150</v>
      </c>
    </row>
    <row r="165" spans="1:49" ht="25.05" customHeight="1" x14ac:dyDescent="0.3">
      <c r="A165" s="35">
        <v>14220</v>
      </c>
      <c r="B165" s="35" t="s">
        <v>96</v>
      </c>
      <c r="C165" s="35" t="s">
        <v>575</v>
      </c>
      <c r="D165" s="36">
        <v>1</v>
      </c>
      <c r="E165" s="36">
        <v>2025</v>
      </c>
      <c r="F165" s="36">
        <v>2025</v>
      </c>
      <c r="G165" s="35" t="s">
        <v>127</v>
      </c>
      <c r="H165" s="35" t="s">
        <v>96</v>
      </c>
      <c r="I165" s="35" t="s">
        <v>99</v>
      </c>
      <c r="J165" s="37" t="s">
        <v>693</v>
      </c>
      <c r="K165" s="35" t="s">
        <v>694</v>
      </c>
      <c r="L165" s="35" t="s">
        <v>207</v>
      </c>
      <c r="M165" s="35" t="s">
        <v>208</v>
      </c>
      <c r="N165" s="35">
        <v>10</v>
      </c>
      <c r="O165" s="35" t="s">
        <v>111</v>
      </c>
      <c r="P165" s="35" t="s">
        <v>221</v>
      </c>
      <c r="Q165" s="35" t="s">
        <v>152</v>
      </c>
      <c r="R165" s="35" t="s">
        <v>61</v>
      </c>
      <c r="S165" s="35" t="s">
        <v>107</v>
      </c>
      <c r="T165" s="35" t="s">
        <v>63</v>
      </c>
      <c r="U165" s="36">
        <v>16</v>
      </c>
      <c r="V165" s="36">
        <v>130</v>
      </c>
      <c r="W165" s="36">
        <v>8</v>
      </c>
      <c r="X165" s="39">
        <f t="shared" si="34"/>
        <v>138</v>
      </c>
      <c r="Y165" s="36">
        <v>4</v>
      </c>
      <c r="Z165" s="36" t="s">
        <v>64</v>
      </c>
      <c r="AA165" s="36" t="s">
        <v>67</v>
      </c>
      <c r="AB165" s="45" t="s">
        <v>67</v>
      </c>
      <c r="AC165" s="46" t="s">
        <v>65</v>
      </c>
      <c r="AD165" s="41" t="s">
        <v>706</v>
      </c>
      <c r="AE165" s="39" t="s">
        <v>67</v>
      </c>
      <c r="AF165" s="51"/>
      <c r="AG165" s="35" t="s">
        <v>68</v>
      </c>
      <c r="AH165" s="39">
        <f t="shared" si="26"/>
        <v>35</v>
      </c>
      <c r="AI165" s="39">
        <v>2</v>
      </c>
      <c r="AJ165" s="43">
        <f t="shared" si="27"/>
        <v>6372</v>
      </c>
      <c r="AK165" s="39">
        <f t="shared" si="28"/>
        <v>34.5</v>
      </c>
      <c r="AL165" s="43">
        <v>0</v>
      </c>
      <c r="AM165" s="43">
        <f t="shared" si="35"/>
        <v>2240000</v>
      </c>
      <c r="AN165" s="43">
        <f t="shared" si="29"/>
        <v>0</v>
      </c>
      <c r="AO165" s="43">
        <f t="shared" si="30"/>
        <v>0</v>
      </c>
      <c r="AP165" s="43">
        <f t="shared" si="31"/>
        <v>14069376</v>
      </c>
      <c r="AR165" s="43">
        <f t="shared" si="32"/>
        <v>0</v>
      </c>
      <c r="AS165" s="43">
        <f t="shared" si="33"/>
        <v>16309376</v>
      </c>
      <c r="AT165" s="35" t="s">
        <v>707</v>
      </c>
      <c r="AU165" s="35" t="s">
        <v>708</v>
      </c>
      <c r="AV165" s="35" t="s">
        <v>709</v>
      </c>
      <c r="AW165" s="35" t="s">
        <v>710</v>
      </c>
    </row>
    <row r="166" spans="1:49" ht="25.05" customHeight="1" x14ac:dyDescent="0.3">
      <c r="A166" s="35">
        <v>14221</v>
      </c>
      <c r="B166" s="35" t="s">
        <v>96</v>
      </c>
      <c r="C166" s="35" t="s">
        <v>575</v>
      </c>
      <c r="D166" s="36">
        <v>1</v>
      </c>
      <c r="E166" s="36">
        <v>2025</v>
      </c>
      <c r="F166" s="36">
        <v>2025</v>
      </c>
      <c r="G166" s="35" t="s">
        <v>127</v>
      </c>
      <c r="H166" s="35" t="s">
        <v>96</v>
      </c>
      <c r="I166" s="35" t="s">
        <v>99</v>
      </c>
      <c r="J166" s="37" t="s">
        <v>711</v>
      </c>
      <c r="K166" s="35" t="s">
        <v>712</v>
      </c>
      <c r="L166" s="35" t="s">
        <v>207</v>
      </c>
      <c r="M166" s="35" t="s">
        <v>208</v>
      </c>
      <c r="N166" s="35">
        <v>13</v>
      </c>
      <c r="O166" s="35" t="s">
        <v>104</v>
      </c>
      <c r="P166" s="35" t="s">
        <v>616</v>
      </c>
      <c r="Q166" s="35" t="s">
        <v>152</v>
      </c>
      <c r="R166" s="35" t="s">
        <v>61</v>
      </c>
      <c r="S166" s="35" t="s">
        <v>107</v>
      </c>
      <c r="T166" s="35" t="s">
        <v>63</v>
      </c>
      <c r="U166" s="36">
        <v>14</v>
      </c>
      <c r="V166" s="36">
        <v>150</v>
      </c>
      <c r="W166" s="36">
        <v>8</v>
      </c>
      <c r="X166" s="39">
        <f t="shared" si="34"/>
        <v>158</v>
      </c>
      <c r="Y166" s="36">
        <v>4</v>
      </c>
      <c r="Z166" s="36" t="s">
        <v>64</v>
      </c>
      <c r="AA166" s="36" t="s">
        <v>67</v>
      </c>
      <c r="AB166" s="45" t="s">
        <v>67</v>
      </c>
      <c r="AC166" s="46" t="s">
        <v>65</v>
      </c>
      <c r="AD166" s="41" t="s">
        <v>713</v>
      </c>
      <c r="AE166" s="39" t="s">
        <v>67</v>
      </c>
      <c r="AF166" s="51"/>
      <c r="AG166" s="35" t="s">
        <v>68</v>
      </c>
      <c r="AH166" s="39">
        <f t="shared" si="26"/>
        <v>40</v>
      </c>
      <c r="AI166" s="39">
        <v>2</v>
      </c>
      <c r="AJ166" s="43">
        <f t="shared" si="27"/>
        <v>6372</v>
      </c>
      <c r="AK166" s="39">
        <f t="shared" si="28"/>
        <v>39.5</v>
      </c>
      <c r="AL166" s="43">
        <v>0</v>
      </c>
      <c r="AM166" s="43">
        <f t="shared" si="35"/>
        <v>2240000</v>
      </c>
      <c r="AN166" s="43">
        <f t="shared" si="29"/>
        <v>0</v>
      </c>
      <c r="AO166" s="43">
        <f t="shared" si="30"/>
        <v>0</v>
      </c>
      <c r="AP166" s="43">
        <f t="shared" si="31"/>
        <v>14094864</v>
      </c>
      <c r="AR166" s="43">
        <f t="shared" si="32"/>
        <v>0</v>
      </c>
      <c r="AS166" s="43">
        <f t="shared" si="33"/>
        <v>16334864</v>
      </c>
      <c r="AT166" s="35" t="s">
        <v>707</v>
      </c>
      <c r="AU166" s="35" t="s">
        <v>708</v>
      </c>
      <c r="AV166" s="35" t="s">
        <v>714</v>
      </c>
      <c r="AW166" s="35" t="s">
        <v>715</v>
      </c>
    </row>
    <row r="167" spans="1:49" ht="25.05" customHeight="1" x14ac:dyDescent="0.3">
      <c r="A167" s="35">
        <v>14369</v>
      </c>
      <c r="B167" s="35" t="s">
        <v>190</v>
      </c>
      <c r="C167" s="35" t="s">
        <v>191</v>
      </c>
      <c r="D167" s="36">
        <v>1</v>
      </c>
      <c r="E167" s="36">
        <v>2025</v>
      </c>
      <c r="F167" s="36">
        <v>2025</v>
      </c>
      <c r="G167" s="35" t="s">
        <v>127</v>
      </c>
      <c r="H167" s="35" t="s">
        <v>190</v>
      </c>
      <c r="I167" s="35" t="s">
        <v>192</v>
      </c>
      <c r="J167" s="37" t="s">
        <v>716</v>
      </c>
      <c r="K167" s="35" t="s">
        <v>717</v>
      </c>
      <c r="L167" s="35" t="s">
        <v>65</v>
      </c>
      <c r="M167" s="35" t="s">
        <v>65</v>
      </c>
      <c r="N167" s="35">
        <v>13</v>
      </c>
      <c r="O167" s="35" t="s">
        <v>104</v>
      </c>
      <c r="P167" s="35" t="s">
        <v>193</v>
      </c>
      <c r="Q167" s="35" t="s">
        <v>152</v>
      </c>
      <c r="R167" s="35" t="s">
        <v>61</v>
      </c>
      <c r="S167" s="35" t="s">
        <v>62</v>
      </c>
      <c r="T167" s="35" t="s">
        <v>63</v>
      </c>
      <c r="U167" s="36">
        <v>20</v>
      </c>
      <c r="V167" s="36">
        <v>120</v>
      </c>
      <c r="W167" s="36" t="s">
        <v>65</v>
      </c>
      <c r="X167" s="39">
        <f t="shared" si="34"/>
        <v>120</v>
      </c>
      <c r="Y167" s="36">
        <v>5</v>
      </c>
      <c r="Z167" s="36" t="s">
        <v>64</v>
      </c>
      <c r="AA167" s="36" t="s">
        <v>67</v>
      </c>
      <c r="AB167" s="45" t="s">
        <v>67</v>
      </c>
      <c r="AC167" s="46" t="s">
        <v>65</v>
      </c>
      <c r="AD167" s="41" t="s">
        <v>718</v>
      </c>
      <c r="AE167" s="39" t="s">
        <v>67</v>
      </c>
      <c r="AF167" s="51"/>
      <c r="AG167" s="35" t="s">
        <v>68</v>
      </c>
      <c r="AH167" s="39">
        <f t="shared" si="26"/>
        <v>24</v>
      </c>
      <c r="AI167" s="39">
        <v>2</v>
      </c>
      <c r="AJ167" s="43">
        <f t="shared" si="27"/>
        <v>6372</v>
      </c>
      <c r="AK167" s="39">
        <f t="shared" si="28"/>
        <v>24</v>
      </c>
      <c r="AL167" s="43">
        <v>0</v>
      </c>
      <c r="AM167" s="43">
        <f t="shared" si="35"/>
        <v>1920000</v>
      </c>
      <c r="AN167" s="43">
        <f t="shared" si="29"/>
        <v>0</v>
      </c>
      <c r="AO167" s="43">
        <f t="shared" si="30"/>
        <v>0</v>
      </c>
      <c r="AP167" s="43">
        <f t="shared" si="31"/>
        <v>15292800</v>
      </c>
      <c r="AR167" s="43">
        <f t="shared" si="32"/>
        <v>0</v>
      </c>
      <c r="AS167" s="43">
        <f t="shared" si="33"/>
        <v>17212800</v>
      </c>
      <c r="AT167" s="35" t="s">
        <v>195</v>
      </c>
      <c r="AU167" s="35" t="s">
        <v>196</v>
      </c>
      <c r="AV167" s="35" t="s">
        <v>197</v>
      </c>
      <c r="AW167" s="35" t="s">
        <v>198</v>
      </c>
    </row>
    <row r="168" spans="1:49" ht="25.05" customHeight="1" x14ac:dyDescent="0.3">
      <c r="A168" s="35">
        <v>14347</v>
      </c>
      <c r="B168" s="35" t="s">
        <v>138</v>
      </c>
      <c r="C168" s="35" t="s">
        <v>139</v>
      </c>
      <c r="D168" s="36">
        <v>1</v>
      </c>
      <c r="E168" s="36">
        <v>2025</v>
      </c>
      <c r="F168" s="36">
        <v>2025</v>
      </c>
      <c r="G168" s="35" t="s">
        <v>127</v>
      </c>
      <c r="H168" s="35" t="s">
        <v>138</v>
      </c>
      <c r="I168" s="35" t="s">
        <v>140</v>
      </c>
      <c r="J168" s="37" t="s">
        <v>719</v>
      </c>
      <c r="K168" s="35" t="s">
        <v>720</v>
      </c>
      <c r="L168" s="35" t="s">
        <v>65</v>
      </c>
      <c r="M168" s="35" t="s">
        <v>65</v>
      </c>
      <c r="N168" s="35">
        <v>3</v>
      </c>
      <c r="O168" s="35" t="s">
        <v>630</v>
      </c>
      <c r="P168" s="35" t="s">
        <v>631</v>
      </c>
      <c r="Q168" s="35" t="s">
        <v>145</v>
      </c>
      <c r="R168" s="35" t="s">
        <v>61</v>
      </c>
      <c r="S168" s="35" t="s">
        <v>107</v>
      </c>
      <c r="T168" s="35" t="s">
        <v>63</v>
      </c>
      <c r="U168" s="36">
        <v>10</v>
      </c>
      <c r="V168" s="36">
        <v>100</v>
      </c>
      <c r="W168" s="36" t="s">
        <v>65</v>
      </c>
      <c r="X168" s="39">
        <f t="shared" si="34"/>
        <v>100</v>
      </c>
      <c r="Y168" s="36">
        <v>4</v>
      </c>
      <c r="Z168" s="36" t="s">
        <v>64</v>
      </c>
      <c r="AA168" s="36" t="s">
        <v>67</v>
      </c>
      <c r="AB168" s="45" t="s">
        <v>67</v>
      </c>
      <c r="AC168" s="46" t="s">
        <v>65</v>
      </c>
      <c r="AD168" s="41" t="s">
        <v>721</v>
      </c>
      <c r="AE168" s="39" t="s">
        <v>67</v>
      </c>
      <c r="AF168" s="51"/>
      <c r="AG168" s="35" t="s">
        <v>68</v>
      </c>
      <c r="AH168" s="39">
        <f t="shared" si="26"/>
        <v>25</v>
      </c>
      <c r="AI168" s="39">
        <v>2</v>
      </c>
      <c r="AJ168" s="43">
        <f t="shared" si="27"/>
        <v>6372</v>
      </c>
      <c r="AK168" s="39">
        <f t="shared" si="28"/>
        <v>25</v>
      </c>
      <c r="AL168" s="43">
        <v>0</v>
      </c>
      <c r="AM168" s="43">
        <f t="shared" si="35"/>
        <v>1000000</v>
      </c>
      <c r="AN168" s="43">
        <f t="shared" si="29"/>
        <v>0</v>
      </c>
      <c r="AO168" s="43">
        <f t="shared" si="30"/>
        <v>0</v>
      </c>
      <c r="AP168" s="43">
        <f t="shared" si="31"/>
        <v>6372000</v>
      </c>
      <c r="AR168" s="43">
        <f t="shared" si="32"/>
        <v>0</v>
      </c>
      <c r="AS168" s="43">
        <f t="shared" si="33"/>
        <v>7372000</v>
      </c>
      <c r="AT168" s="35" t="s">
        <v>147</v>
      </c>
      <c r="AU168" s="35" t="s">
        <v>148</v>
      </c>
      <c r="AV168" s="35" t="s">
        <v>149</v>
      </c>
      <c r="AW168" s="35" t="s">
        <v>551</v>
      </c>
    </row>
    <row r="169" spans="1:49" ht="25.05" customHeight="1" x14ac:dyDescent="0.3">
      <c r="A169" s="35">
        <v>14349</v>
      </c>
      <c r="B169" s="35" t="s">
        <v>138</v>
      </c>
      <c r="C169" s="35" t="s">
        <v>139</v>
      </c>
      <c r="D169" s="36">
        <v>1</v>
      </c>
      <c r="E169" s="36">
        <v>2025</v>
      </c>
      <c r="F169" s="36">
        <v>2025</v>
      </c>
      <c r="G169" s="35" t="s">
        <v>127</v>
      </c>
      <c r="H169" s="35" t="s">
        <v>138</v>
      </c>
      <c r="I169" s="35" t="s">
        <v>140</v>
      </c>
      <c r="J169" s="37" t="s">
        <v>719</v>
      </c>
      <c r="K169" s="35" t="s">
        <v>720</v>
      </c>
      <c r="L169" s="35" t="s">
        <v>65</v>
      </c>
      <c r="M169" s="35" t="s">
        <v>65</v>
      </c>
      <c r="N169" s="35">
        <v>4</v>
      </c>
      <c r="O169" s="35" t="s">
        <v>286</v>
      </c>
      <c r="P169" s="35" t="s">
        <v>722</v>
      </c>
      <c r="Q169" s="35" t="s">
        <v>145</v>
      </c>
      <c r="R169" s="35" t="s">
        <v>61</v>
      </c>
      <c r="S169" s="35" t="s">
        <v>107</v>
      </c>
      <c r="T169" s="35" t="s">
        <v>63</v>
      </c>
      <c r="U169" s="36">
        <v>10</v>
      </c>
      <c r="V169" s="36">
        <v>100</v>
      </c>
      <c r="W169" s="36" t="s">
        <v>65</v>
      </c>
      <c r="X169" s="39">
        <f t="shared" si="34"/>
        <v>100</v>
      </c>
      <c r="Y169" s="36">
        <v>4</v>
      </c>
      <c r="Z169" s="36" t="s">
        <v>64</v>
      </c>
      <c r="AA169" s="36" t="s">
        <v>67</v>
      </c>
      <c r="AB169" s="45" t="s">
        <v>67</v>
      </c>
      <c r="AC169" s="46" t="s">
        <v>65</v>
      </c>
      <c r="AD169" s="41" t="s">
        <v>723</v>
      </c>
      <c r="AE169" s="39" t="s">
        <v>67</v>
      </c>
      <c r="AF169" s="51"/>
      <c r="AG169" s="35" t="s">
        <v>68</v>
      </c>
      <c r="AH169" s="39">
        <f t="shared" si="26"/>
        <v>25</v>
      </c>
      <c r="AI169" s="39">
        <v>2</v>
      </c>
      <c r="AJ169" s="43">
        <f t="shared" si="27"/>
        <v>6372</v>
      </c>
      <c r="AK169" s="39">
        <f t="shared" si="28"/>
        <v>25</v>
      </c>
      <c r="AL169" s="43">
        <v>0</v>
      </c>
      <c r="AM169" s="43">
        <f t="shared" si="35"/>
        <v>1000000</v>
      </c>
      <c r="AN169" s="43">
        <f t="shared" si="29"/>
        <v>0</v>
      </c>
      <c r="AO169" s="43">
        <f t="shared" si="30"/>
        <v>0</v>
      </c>
      <c r="AP169" s="43">
        <f t="shared" si="31"/>
        <v>6372000</v>
      </c>
      <c r="AR169" s="43">
        <f t="shared" si="32"/>
        <v>0</v>
      </c>
      <c r="AS169" s="43">
        <f t="shared" si="33"/>
        <v>7372000</v>
      </c>
      <c r="AT169" s="35" t="s">
        <v>147</v>
      </c>
      <c r="AU169" s="35" t="s">
        <v>148</v>
      </c>
      <c r="AV169" s="35" t="s">
        <v>149</v>
      </c>
      <c r="AW169" s="35" t="s">
        <v>551</v>
      </c>
    </row>
    <row r="170" spans="1:49" ht="25.05" customHeight="1" x14ac:dyDescent="0.3">
      <c r="A170" s="35">
        <v>14354</v>
      </c>
      <c r="B170" s="35" t="s">
        <v>138</v>
      </c>
      <c r="C170" s="35" t="s">
        <v>139</v>
      </c>
      <c r="D170" s="36">
        <v>1</v>
      </c>
      <c r="E170" s="36">
        <v>2025</v>
      </c>
      <c r="F170" s="36">
        <v>2025</v>
      </c>
      <c r="G170" s="35" t="s">
        <v>127</v>
      </c>
      <c r="H170" s="35" t="s">
        <v>138</v>
      </c>
      <c r="I170" s="35" t="s">
        <v>140</v>
      </c>
      <c r="J170" s="37" t="s">
        <v>719</v>
      </c>
      <c r="K170" s="35" t="s">
        <v>720</v>
      </c>
      <c r="L170" s="35" t="s">
        <v>65</v>
      </c>
      <c r="M170" s="35" t="s">
        <v>65</v>
      </c>
      <c r="N170" s="35">
        <v>6</v>
      </c>
      <c r="O170" s="35" t="s">
        <v>375</v>
      </c>
      <c r="P170" s="35" t="s">
        <v>585</v>
      </c>
      <c r="Q170" s="35" t="s">
        <v>145</v>
      </c>
      <c r="R170" s="35" t="s">
        <v>61</v>
      </c>
      <c r="S170" s="35" t="s">
        <v>107</v>
      </c>
      <c r="T170" s="35" t="s">
        <v>63</v>
      </c>
      <c r="U170" s="36">
        <v>10</v>
      </c>
      <c r="V170" s="36">
        <v>100</v>
      </c>
      <c r="W170" s="36" t="s">
        <v>65</v>
      </c>
      <c r="X170" s="39">
        <f t="shared" si="34"/>
        <v>100</v>
      </c>
      <c r="Y170" s="36">
        <v>4</v>
      </c>
      <c r="Z170" s="36" t="s">
        <v>64</v>
      </c>
      <c r="AA170" s="36" t="s">
        <v>67</v>
      </c>
      <c r="AB170" s="45" t="s">
        <v>67</v>
      </c>
      <c r="AC170" s="46" t="s">
        <v>65</v>
      </c>
      <c r="AD170" s="41" t="s">
        <v>570</v>
      </c>
      <c r="AE170" s="39" t="s">
        <v>67</v>
      </c>
      <c r="AF170" s="51"/>
      <c r="AG170" s="35" t="s">
        <v>68</v>
      </c>
      <c r="AH170" s="39">
        <f t="shared" si="26"/>
        <v>25</v>
      </c>
      <c r="AI170" s="39">
        <v>2</v>
      </c>
      <c r="AJ170" s="43">
        <f t="shared" si="27"/>
        <v>6372</v>
      </c>
      <c r="AK170" s="39">
        <f t="shared" si="28"/>
        <v>25</v>
      </c>
      <c r="AL170" s="43">
        <v>0</v>
      </c>
      <c r="AM170" s="43">
        <f t="shared" si="35"/>
        <v>1000000</v>
      </c>
      <c r="AN170" s="43">
        <f t="shared" si="29"/>
        <v>0</v>
      </c>
      <c r="AO170" s="43">
        <f t="shared" si="30"/>
        <v>0</v>
      </c>
      <c r="AP170" s="43">
        <f t="shared" si="31"/>
        <v>6372000</v>
      </c>
      <c r="AR170" s="43">
        <f t="shared" si="32"/>
        <v>0</v>
      </c>
      <c r="AS170" s="43">
        <f t="shared" si="33"/>
        <v>7372000</v>
      </c>
      <c r="AT170" s="35" t="s">
        <v>147</v>
      </c>
      <c r="AU170" s="35" t="s">
        <v>148</v>
      </c>
      <c r="AV170" s="35" t="s">
        <v>149</v>
      </c>
      <c r="AW170" s="35" t="s">
        <v>551</v>
      </c>
    </row>
    <row r="171" spans="1:49" ht="25.05" customHeight="1" x14ac:dyDescent="0.3">
      <c r="A171" s="35">
        <v>14414</v>
      </c>
      <c r="B171" s="35" t="s">
        <v>138</v>
      </c>
      <c r="C171" s="35" t="s">
        <v>139</v>
      </c>
      <c r="D171" s="36">
        <v>1</v>
      </c>
      <c r="E171" s="36">
        <v>2025</v>
      </c>
      <c r="F171" s="36">
        <v>2025</v>
      </c>
      <c r="G171" s="35" t="s">
        <v>127</v>
      </c>
      <c r="H171" s="35" t="s">
        <v>138</v>
      </c>
      <c r="I171" s="35" t="s">
        <v>140</v>
      </c>
      <c r="J171" s="37" t="s">
        <v>719</v>
      </c>
      <c r="K171" s="35" t="s">
        <v>720</v>
      </c>
      <c r="L171" s="35" t="s">
        <v>65</v>
      </c>
      <c r="M171" s="35" t="s">
        <v>65</v>
      </c>
      <c r="N171" s="35">
        <v>8</v>
      </c>
      <c r="O171" s="35" t="s">
        <v>58</v>
      </c>
      <c r="P171" s="35" t="s">
        <v>76</v>
      </c>
      <c r="Q171" s="35" t="s">
        <v>145</v>
      </c>
      <c r="R171" s="35" t="s">
        <v>61</v>
      </c>
      <c r="S171" s="35" t="s">
        <v>107</v>
      </c>
      <c r="T171" s="35" t="s">
        <v>63</v>
      </c>
      <c r="U171" s="36">
        <v>10</v>
      </c>
      <c r="V171" s="36">
        <v>100</v>
      </c>
      <c r="W171" s="36" t="s">
        <v>65</v>
      </c>
      <c r="X171" s="39">
        <f t="shared" si="34"/>
        <v>100</v>
      </c>
      <c r="Y171" s="36">
        <v>4</v>
      </c>
      <c r="Z171" s="36" t="s">
        <v>64</v>
      </c>
      <c r="AA171" s="36" t="s">
        <v>67</v>
      </c>
      <c r="AB171" s="45" t="s">
        <v>67</v>
      </c>
      <c r="AC171" s="46" t="s">
        <v>65</v>
      </c>
      <c r="AD171" s="41" t="s">
        <v>570</v>
      </c>
      <c r="AE171" s="39" t="s">
        <v>67</v>
      </c>
      <c r="AF171" s="51"/>
      <c r="AG171" s="35" t="s">
        <v>68</v>
      </c>
      <c r="AH171" s="39">
        <f t="shared" si="26"/>
        <v>25</v>
      </c>
      <c r="AI171" s="39">
        <v>2</v>
      </c>
      <c r="AJ171" s="43">
        <f t="shared" si="27"/>
        <v>6372</v>
      </c>
      <c r="AK171" s="39">
        <f t="shared" si="28"/>
        <v>25</v>
      </c>
      <c r="AL171" s="43">
        <v>0</v>
      </c>
      <c r="AM171" s="43">
        <f t="shared" si="35"/>
        <v>1000000</v>
      </c>
      <c r="AN171" s="43">
        <f t="shared" si="29"/>
        <v>0</v>
      </c>
      <c r="AO171" s="43">
        <f t="shared" si="30"/>
        <v>0</v>
      </c>
      <c r="AP171" s="43">
        <f t="shared" si="31"/>
        <v>6372000</v>
      </c>
      <c r="AR171" s="43">
        <f t="shared" si="32"/>
        <v>0</v>
      </c>
      <c r="AS171" s="43">
        <f t="shared" si="33"/>
        <v>7372000</v>
      </c>
      <c r="AT171" s="35" t="s">
        <v>147</v>
      </c>
      <c r="AU171" s="35" t="s">
        <v>148</v>
      </c>
      <c r="AV171" s="35" t="s">
        <v>149</v>
      </c>
      <c r="AW171" s="35" t="s">
        <v>150</v>
      </c>
    </row>
    <row r="172" spans="1:49" ht="25.05" customHeight="1" x14ac:dyDescent="0.3">
      <c r="A172" s="35">
        <v>14483</v>
      </c>
      <c r="B172" s="35" t="s">
        <v>125</v>
      </c>
      <c r="C172" s="35" t="s">
        <v>126</v>
      </c>
      <c r="D172" s="36">
        <v>1</v>
      </c>
      <c r="E172" s="36">
        <v>2025</v>
      </c>
      <c r="F172" s="36">
        <v>2025</v>
      </c>
      <c r="G172" s="35" t="s">
        <v>127</v>
      </c>
      <c r="H172" s="35" t="s">
        <v>125</v>
      </c>
      <c r="I172" s="35" t="s">
        <v>128</v>
      </c>
      <c r="J172" s="37" t="s">
        <v>724</v>
      </c>
      <c r="K172" s="35" t="s">
        <v>725</v>
      </c>
      <c r="L172" s="35" t="s">
        <v>65</v>
      </c>
      <c r="M172" s="35" t="s">
        <v>65</v>
      </c>
      <c r="N172" s="35">
        <v>13</v>
      </c>
      <c r="O172" s="35" t="s">
        <v>104</v>
      </c>
      <c r="P172" s="35" t="s">
        <v>726</v>
      </c>
      <c r="Q172" s="35" t="s">
        <v>435</v>
      </c>
      <c r="R172" s="35" t="s">
        <v>61</v>
      </c>
      <c r="S172" s="35" t="s">
        <v>62</v>
      </c>
      <c r="T172" s="35" t="s">
        <v>108</v>
      </c>
      <c r="U172" s="36">
        <v>15</v>
      </c>
      <c r="V172" s="36">
        <v>130</v>
      </c>
      <c r="W172" s="36" t="s">
        <v>65</v>
      </c>
      <c r="X172" s="39">
        <f t="shared" si="34"/>
        <v>130</v>
      </c>
      <c r="Y172" s="36">
        <v>4</v>
      </c>
      <c r="Z172" s="36" t="s">
        <v>64</v>
      </c>
      <c r="AA172" s="36" t="s">
        <v>67</v>
      </c>
      <c r="AB172" s="45" t="s">
        <v>67</v>
      </c>
      <c r="AC172" s="46" t="s">
        <v>65</v>
      </c>
      <c r="AD172" s="41" t="s">
        <v>727</v>
      </c>
      <c r="AE172" s="39" t="s">
        <v>67</v>
      </c>
      <c r="AF172" s="51"/>
      <c r="AG172" s="35" t="s">
        <v>68</v>
      </c>
      <c r="AH172" s="39">
        <f t="shared" si="26"/>
        <v>33</v>
      </c>
      <c r="AI172" s="39">
        <v>1</v>
      </c>
      <c r="AJ172" s="43">
        <f t="shared" si="27"/>
        <v>5074</v>
      </c>
      <c r="AK172" s="39">
        <f t="shared" si="28"/>
        <v>32.5</v>
      </c>
      <c r="AL172" s="43">
        <v>0</v>
      </c>
      <c r="AM172" s="43">
        <f t="shared" si="35"/>
        <v>1980000</v>
      </c>
      <c r="AN172" s="43">
        <f t="shared" si="29"/>
        <v>0</v>
      </c>
      <c r="AO172" s="43">
        <f t="shared" si="30"/>
        <v>0</v>
      </c>
      <c r="AP172" s="43">
        <f t="shared" si="31"/>
        <v>9894300</v>
      </c>
      <c r="AR172" s="43">
        <f t="shared" si="32"/>
        <v>0</v>
      </c>
      <c r="AS172" s="43">
        <f t="shared" si="33"/>
        <v>11874300</v>
      </c>
      <c r="AT172" s="35" t="s">
        <v>437</v>
      </c>
      <c r="AU172" s="35" t="s">
        <v>438</v>
      </c>
      <c r="AV172" s="35" t="s">
        <v>439</v>
      </c>
      <c r="AW172" s="35" t="s">
        <v>440</v>
      </c>
    </row>
    <row r="173" spans="1:49" ht="25.05" customHeight="1" x14ac:dyDescent="0.3">
      <c r="A173" s="35">
        <v>14392</v>
      </c>
      <c r="B173" s="35" t="s">
        <v>125</v>
      </c>
      <c r="C173" s="35" t="s">
        <v>126</v>
      </c>
      <c r="D173" s="36">
        <v>1</v>
      </c>
      <c r="E173" s="36">
        <v>2025</v>
      </c>
      <c r="F173" s="36">
        <v>2025</v>
      </c>
      <c r="G173" s="35" t="s">
        <v>127</v>
      </c>
      <c r="H173" s="35" t="s">
        <v>125</v>
      </c>
      <c r="I173" s="35" t="s">
        <v>128</v>
      </c>
      <c r="J173" s="37" t="s">
        <v>728</v>
      </c>
      <c r="K173" s="35" t="s">
        <v>729</v>
      </c>
      <c r="L173" s="35" t="s">
        <v>65</v>
      </c>
      <c r="M173" s="35" t="s">
        <v>65</v>
      </c>
      <c r="N173" s="35">
        <v>5</v>
      </c>
      <c r="O173" s="35" t="s">
        <v>236</v>
      </c>
      <c r="P173" s="35" t="s">
        <v>461</v>
      </c>
      <c r="Q173" s="35" t="s">
        <v>462</v>
      </c>
      <c r="R173" s="35" t="s">
        <v>61</v>
      </c>
      <c r="S173" s="35" t="s">
        <v>107</v>
      </c>
      <c r="T173" s="35" t="s">
        <v>730</v>
      </c>
      <c r="U173" s="36">
        <v>12</v>
      </c>
      <c r="V173" s="36">
        <v>136</v>
      </c>
      <c r="W173" s="36" t="s">
        <v>65</v>
      </c>
      <c r="X173" s="39">
        <f t="shared" si="34"/>
        <v>136</v>
      </c>
      <c r="Y173" s="36">
        <v>5</v>
      </c>
      <c r="Z173" s="36" t="s">
        <v>64</v>
      </c>
      <c r="AA173" s="36" t="s">
        <v>67</v>
      </c>
      <c r="AB173" s="45" t="s">
        <v>67</v>
      </c>
      <c r="AC173" s="46" t="s">
        <v>65</v>
      </c>
      <c r="AD173" s="41" t="s">
        <v>731</v>
      </c>
      <c r="AE173" s="39" t="s">
        <v>67</v>
      </c>
      <c r="AF173" s="51"/>
      <c r="AG173" s="35" t="s">
        <v>68</v>
      </c>
      <c r="AH173" s="39">
        <f t="shared" si="26"/>
        <v>28</v>
      </c>
      <c r="AI173" s="39">
        <v>1</v>
      </c>
      <c r="AJ173" s="43">
        <f t="shared" si="27"/>
        <v>5074</v>
      </c>
      <c r="AK173" s="39">
        <f t="shared" si="28"/>
        <v>27.2</v>
      </c>
      <c r="AL173" s="43">
        <v>0</v>
      </c>
      <c r="AM173" s="43">
        <f t="shared" si="35"/>
        <v>1344000</v>
      </c>
      <c r="AN173" s="43">
        <f t="shared" si="29"/>
        <v>0</v>
      </c>
      <c r="AO173" s="43">
        <f t="shared" si="30"/>
        <v>0</v>
      </c>
      <c r="AP173" s="43">
        <f t="shared" si="31"/>
        <v>8280768</v>
      </c>
      <c r="AR173" s="43">
        <f t="shared" si="32"/>
        <v>0</v>
      </c>
      <c r="AS173" s="43">
        <f t="shared" si="33"/>
        <v>9624768</v>
      </c>
      <c r="AT173" s="35" t="s">
        <v>465</v>
      </c>
      <c r="AU173" s="35" t="s">
        <v>466</v>
      </c>
      <c r="AV173" s="35" t="s">
        <v>467</v>
      </c>
      <c r="AW173" s="35" t="s">
        <v>468</v>
      </c>
    </row>
    <row r="174" spans="1:49" ht="25.05" customHeight="1" x14ac:dyDescent="0.3">
      <c r="A174" s="35">
        <v>14388</v>
      </c>
      <c r="B174" s="35" t="s">
        <v>125</v>
      </c>
      <c r="C174" s="35" t="s">
        <v>126</v>
      </c>
      <c r="D174" s="36">
        <v>1</v>
      </c>
      <c r="E174" s="36">
        <v>2025</v>
      </c>
      <c r="F174" s="36">
        <v>2025</v>
      </c>
      <c r="G174" s="35" t="s">
        <v>127</v>
      </c>
      <c r="H174" s="35" t="s">
        <v>125</v>
      </c>
      <c r="I174" s="35" t="s">
        <v>128</v>
      </c>
      <c r="J174" s="37" t="s">
        <v>732</v>
      </c>
      <c r="K174" s="35" t="s">
        <v>733</v>
      </c>
      <c r="L174" s="35" t="s">
        <v>65</v>
      </c>
      <c r="M174" s="35" t="s">
        <v>65</v>
      </c>
      <c r="N174" s="35">
        <v>13</v>
      </c>
      <c r="O174" s="35" t="s">
        <v>104</v>
      </c>
      <c r="P174" s="35" t="s">
        <v>105</v>
      </c>
      <c r="Q174" s="35" t="s">
        <v>158</v>
      </c>
      <c r="R174" s="35" t="s">
        <v>61</v>
      </c>
      <c r="S174" s="35" t="s">
        <v>107</v>
      </c>
      <c r="T174" s="35" t="s">
        <v>159</v>
      </c>
      <c r="U174" s="36">
        <v>16</v>
      </c>
      <c r="V174" s="36">
        <v>80</v>
      </c>
      <c r="W174" s="36" t="s">
        <v>65</v>
      </c>
      <c r="X174" s="39">
        <f t="shared" si="34"/>
        <v>80</v>
      </c>
      <c r="Y174" s="36">
        <v>4</v>
      </c>
      <c r="Z174" s="36" t="s">
        <v>64</v>
      </c>
      <c r="AA174" s="36" t="s">
        <v>67</v>
      </c>
      <c r="AB174" s="45" t="s">
        <v>67</v>
      </c>
      <c r="AC174" s="46" t="s">
        <v>65</v>
      </c>
      <c r="AD174" s="41" t="s">
        <v>526</v>
      </c>
      <c r="AE174" s="39" t="s">
        <v>67</v>
      </c>
      <c r="AF174" s="51"/>
      <c r="AG174" s="35" t="s">
        <v>68</v>
      </c>
      <c r="AH174" s="39">
        <f t="shared" si="26"/>
        <v>20</v>
      </c>
      <c r="AI174" s="39">
        <v>1</v>
      </c>
      <c r="AJ174" s="43">
        <f t="shared" si="27"/>
        <v>5074</v>
      </c>
      <c r="AK174" s="39">
        <f t="shared" si="28"/>
        <v>20</v>
      </c>
      <c r="AL174" s="43">
        <v>0</v>
      </c>
      <c r="AM174" s="43">
        <f t="shared" si="35"/>
        <v>1280000</v>
      </c>
      <c r="AN174" s="43">
        <f t="shared" si="29"/>
        <v>0</v>
      </c>
      <c r="AO174" s="43">
        <f t="shared" si="30"/>
        <v>0</v>
      </c>
      <c r="AP174" s="43">
        <f t="shared" si="31"/>
        <v>6494720</v>
      </c>
      <c r="AR174" s="43">
        <f t="shared" si="32"/>
        <v>0</v>
      </c>
      <c r="AS174" s="43">
        <f t="shared" si="33"/>
        <v>7774720</v>
      </c>
      <c r="AT174" s="35" t="s">
        <v>161</v>
      </c>
      <c r="AU174" s="35" t="s">
        <v>162</v>
      </c>
      <c r="AV174" s="35" t="s">
        <v>163</v>
      </c>
      <c r="AW174" s="35" t="s">
        <v>164</v>
      </c>
    </row>
    <row r="175" spans="1:49" ht="25.05" customHeight="1" x14ac:dyDescent="0.3">
      <c r="A175" s="35">
        <v>14503</v>
      </c>
      <c r="B175" s="35" t="s">
        <v>125</v>
      </c>
      <c r="C175" s="35" t="s">
        <v>126</v>
      </c>
      <c r="D175" s="36">
        <v>1</v>
      </c>
      <c r="E175" s="36">
        <v>2025</v>
      </c>
      <c r="F175" s="36">
        <v>2025</v>
      </c>
      <c r="G175" s="35" t="s">
        <v>127</v>
      </c>
      <c r="H175" s="35" t="s">
        <v>125</v>
      </c>
      <c r="I175" s="35" t="s">
        <v>128</v>
      </c>
      <c r="J175" s="37" t="s">
        <v>734</v>
      </c>
      <c r="K175" s="35" t="s">
        <v>735</v>
      </c>
      <c r="L175" s="35" t="s">
        <v>65</v>
      </c>
      <c r="M175" s="35" t="s">
        <v>65</v>
      </c>
      <c r="N175" s="35">
        <v>10</v>
      </c>
      <c r="O175" s="35" t="s">
        <v>111</v>
      </c>
      <c r="P175" s="35" t="s">
        <v>736</v>
      </c>
      <c r="Q175" s="35" t="s">
        <v>132</v>
      </c>
      <c r="R175" s="35" t="s">
        <v>61</v>
      </c>
      <c r="S175" s="35" t="s">
        <v>62</v>
      </c>
      <c r="T175" s="35" t="s">
        <v>108</v>
      </c>
      <c r="U175" s="36">
        <v>10</v>
      </c>
      <c r="V175" s="36">
        <v>72</v>
      </c>
      <c r="W175" s="36" t="s">
        <v>65</v>
      </c>
      <c r="X175" s="39">
        <f t="shared" si="34"/>
        <v>72</v>
      </c>
      <c r="Y175" s="36">
        <v>5</v>
      </c>
      <c r="Z175" s="36" t="s">
        <v>64</v>
      </c>
      <c r="AA175" s="36" t="s">
        <v>67</v>
      </c>
      <c r="AB175" s="45" t="s">
        <v>67</v>
      </c>
      <c r="AC175" s="46" t="s">
        <v>65</v>
      </c>
      <c r="AD175" s="41" t="s">
        <v>737</v>
      </c>
      <c r="AE175" s="39" t="s">
        <v>67</v>
      </c>
      <c r="AF175" s="51"/>
      <c r="AG175" s="35" t="s">
        <v>68</v>
      </c>
      <c r="AH175" s="39">
        <f t="shared" si="26"/>
        <v>15</v>
      </c>
      <c r="AI175" s="39">
        <v>2</v>
      </c>
      <c r="AJ175" s="43">
        <f t="shared" si="27"/>
        <v>6372</v>
      </c>
      <c r="AK175" s="39">
        <f t="shared" si="28"/>
        <v>14.4</v>
      </c>
      <c r="AL175" s="43">
        <v>0</v>
      </c>
      <c r="AM175" s="43">
        <f t="shared" si="35"/>
        <v>600000</v>
      </c>
      <c r="AN175" s="43">
        <f t="shared" si="29"/>
        <v>0</v>
      </c>
      <c r="AO175" s="43">
        <f t="shared" si="30"/>
        <v>0</v>
      </c>
      <c r="AP175" s="43">
        <f t="shared" si="31"/>
        <v>4587840</v>
      </c>
      <c r="AR175" s="43">
        <f t="shared" si="32"/>
        <v>0</v>
      </c>
      <c r="AS175" s="43">
        <f t="shared" si="33"/>
        <v>5187840</v>
      </c>
      <c r="AT175" s="35" t="s">
        <v>274</v>
      </c>
      <c r="AU175" s="35" t="s">
        <v>275</v>
      </c>
      <c r="AV175" s="35" t="s">
        <v>738</v>
      </c>
      <c r="AW175" s="35" t="s">
        <v>739</v>
      </c>
    </row>
    <row r="176" spans="1:49" ht="25.05" customHeight="1" x14ac:dyDescent="0.3">
      <c r="A176" s="35">
        <v>14377</v>
      </c>
      <c r="B176" s="35" t="s">
        <v>190</v>
      </c>
      <c r="C176" s="35" t="s">
        <v>191</v>
      </c>
      <c r="D176" s="36">
        <v>1</v>
      </c>
      <c r="E176" s="36">
        <v>2025</v>
      </c>
      <c r="F176" s="36">
        <v>2025</v>
      </c>
      <c r="G176" s="35" t="s">
        <v>127</v>
      </c>
      <c r="H176" s="35" t="s">
        <v>190</v>
      </c>
      <c r="I176" s="35" t="s">
        <v>192</v>
      </c>
      <c r="J176" s="37" t="s">
        <v>740</v>
      </c>
      <c r="K176" s="35" t="s">
        <v>741</v>
      </c>
      <c r="L176" s="35" t="s">
        <v>65</v>
      </c>
      <c r="M176" s="35" t="s">
        <v>65</v>
      </c>
      <c r="N176" s="35">
        <v>13</v>
      </c>
      <c r="O176" s="35" t="s">
        <v>104</v>
      </c>
      <c r="P176" s="35" t="s">
        <v>193</v>
      </c>
      <c r="Q176" s="35" t="s">
        <v>152</v>
      </c>
      <c r="R176" s="35" t="s">
        <v>61</v>
      </c>
      <c r="S176" s="35" t="s">
        <v>62</v>
      </c>
      <c r="T176" s="35" t="s">
        <v>63</v>
      </c>
      <c r="U176" s="36">
        <v>20</v>
      </c>
      <c r="V176" s="36">
        <v>95</v>
      </c>
      <c r="W176" s="36" t="s">
        <v>65</v>
      </c>
      <c r="X176" s="39">
        <f t="shared" si="34"/>
        <v>95</v>
      </c>
      <c r="Y176" s="36">
        <v>5</v>
      </c>
      <c r="Z176" s="36" t="s">
        <v>64</v>
      </c>
      <c r="AA176" s="36" t="s">
        <v>67</v>
      </c>
      <c r="AB176" s="45" t="s">
        <v>67</v>
      </c>
      <c r="AC176" s="46" t="s">
        <v>65</v>
      </c>
      <c r="AD176" s="41" t="s">
        <v>742</v>
      </c>
      <c r="AE176" s="39" t="s">
        <v>67</v>
      </c>
      <c r="AF176" s="51"/>
      <c r="AG176" s="35" t="s">
        <v>68</v>
      </c>
      <c r="AH176" s="39">
        <f t="shared" si="26"/>
        <v>19</v>
      </c>
      <c r="AI176" s="39">
        <v>2</v>
      </c>
      <c r="AJ176" s="43">
        <f t="shared" si="27"/>
        <v>6372</v>
      </c>
      <c r="AK176" s="39">
        <f t="shared" si="28"/>
        <v>19</v>
      </c>
      <c r="AL176" s="43">
        <v>0</v>
      </c>
      <c r="AM176" s="43">
        <f t="shared" si="35"/>
        <v>1520000</v>
      </c>
      <c r="AN176" s="43">
        <f t="shared" si="29"/>
        <v>0</v>
      </c>
      <c r="AO176" s="43">
        <f t="shared" si="30"/>
        <v>0</v>
      </c>
      <c r="AP176" s="43">
        <f t="shared" si="31"/>
        <v>12106800</v>
      </c>
      <c r="AR176" s="43">
        <f t="shared" si="32"/>
        <v>0</v>
      </c>
      <c r="AS176" s="43">
        <f t="shared" si="33"/>
        <v>13626800</v>
      </c>
      <c r="AT176" s="35" t="s">
        <v>195</v>
      </c>
      <c r="AU176" s="35" t="s">
        <v>196</v>
      </c>
      <c r="AV176" s="35" t="s">
        <v>197</v>
      </c>
      <c r="AW176" s="35" t="s">
        <v>198</v>
      </c>
    </row>
    <row r="177" spans="1:49" ht="25.05" customHeight="1" x14ac:dyDescent="0.3">
      <c r="A177" s="35">
        <v>14346</v>
      </c>
      <c r="B177" s="35" t="s">
        <v>138</v>
      </c>
      <c r="C177" s="35" t="s">
        <v>139</v>
      </c>
      <c r="D177" s="36">
        <v>1</v>
      </c>
      <c r="E177" s="36">
        <v>2025</v>
      </c>
      <c r="F177" s="36">
        <v>2025</v>
      </c>
      <c r="G177" s="35" t="s">
        <v>127</v>
      </c>
      <c r="H177" s="35" t="s">
        <v>138</v>
      </c>
      <c r="I177" s="35" t="s">
        <v>140</v>
      </c>
      <c r="J177" s="37" t="s">
        <v>743</v>
      </c>
      <c r="K177" s="35" t="s">
        <v>744</v>
      </c>
      <c r="L177" s="35" t="s">
        <v>65</v>
      </c>
      <c r="M177" s="35" t="s">
        <v>65</v>
      </c>
      <c r="N177" s="35">
        <v>2</v>
      </c>
      <c r="O177" s="35" t="s">
        <v>143</v>
      </c>
      <c r="P177" s="35" t="s">
        <v>144</v>
      </c>
      <c r="Q177" s="35" t="s">
        <v>145</v>
      </c>
      <c r="R177" s="35" t="s">
        <v>61</v>
      </c>
      <c r="S177" s="35" t="s">
        <v>107</v>
      </c>
      <c r="T177" s="35" t="s">
        <v>63</v>
      </c>
      <c r="U177" s="36">
        <v>10</v>
      </c>
      <c r="V177" s="36">
        <v>104</v>
      </c>
      <c r="W177" s="36" t="s">
        <v>65</v>
      </c>
      <c r="X177" s="39">
        <f t="shared" si="34"/>
        <v>104</v>
      </c>
      <c r="Y177" s="36">
        <v>4</v>
      </c>
      <c r="Z177" s="36" t="s">
        <v>64</v>
      </c>
      <c r="AA177" s="36" t="s">
        <v>67</v>
      </c>
      <c r="AB177" s="45" t="s">
        <v>67</v>
      </c>
      <c r="AC177" s="46" t="s">
        <v>65</v>
      </c>
      <c r="AD177" s="41" t="s">
        <v>721</v>
      </c>
      <c r="AE177" s="39" t="s">
        <v>67</v>
      </c>
      <c r="AF177" s="51"/>
      <c r="AG177" s="35" t="s">
        <v>68</v>
      </c>
      <c r="AH177" s="39">
        <f t="shared" si="26"/>
        <v>26</v>
      </c>
      <c r="AI177" s="39">
        <v>1</v>
      </c>
      <c r="AJ177" s="43">
        <f t="shared" si="27"/>
        <v>5074</v>
      </c>
      <c r="AK177" s="39">
        <f t="shared" si="28"/>
        <v>26</v>
      </c>
      <c r="AL177" s="43">
        <v>0</v>
      </c>
      <c r="AM177" s="43">
        <f t="shared" si="35"/>
        <v>1040000</v>
      </c>
      <c r="AN177" s="43">
        <f t="shared" si="29"/>
        <v>0</v>
      </c>
      <c r="AO177" s="43">
        <f t="shared" si="30"/>
        <v>0</v>
      </c>
      <c r="AP177" s="43">
        <f t="shared" si="31"/>
        <v>5276960</v>
      </c>
      <c r="AR177" s="43">
        <f t="shared" si="32"/>
        <v>0</v>
      </c>
      <c r="AS177" s="43">
        <f t="shared" si="33"/>
        <v>6316960</v>
      </c>
      <c r="AT177" s="35" t="s">
        <v>549</v>
      </c>
      <c r="AU177" s="35" t="s">
        <v>550</v>
      </c>
      <c r="AV177" s="35" t="s">
        <v>149</v>
      </c>
      <c r="AW177" s="35" t="s">
        <v>551</v>
      </c>
    </row>
    <row r="178" spans="1:49" ht="25.05" customHeight="1" x14ac:dyDescent="0.3">
      <c r="A178" s="35">
        <v>14285</v>
      </c>
      <c r="B178" s="35" t="s">
        <v>49</v>
      </c>
      <c r="C178" s="35" t="s">
        <v>50</v>
      </c>
      <c r="D178" s="36">
        <v>4</v>
      </c>
      <c r="E178" s="36">
        <v>2025</v>
      </c>
      <c r="F178" s="36">
        <v>2025</v>
      </c>
      <c r="G178" s="35" t="s">
        <v>127</v>
      </c>
      <c r="H178" s="35" t="s">
        <v>49</v>
      </c>
      <c r="I178" s="35" t="s">
        <v>452</v>
      </c>
      <c r="J178" s="37" t="s">
        <v>389</v>
      </c>
      <c r="K178" s="35" t="s">
        <v>390</v>
      </c>
      <c r="L178" s="35" t="s">
        <v>65</v>
      </c>
      <c r="M178" s="35" t="s">
        <v>65</v>
      </c>
      <c r="N178" s="35">
        <v>14</v>
      </c>
      <c r="O178" s="35" t="s">
        <v>485</v>
      </c>
      <c r="P178" s="35" t="s">
        <v>745</v>
      </c>
      <c r="Q178" s="35" t="s">
        <v>586</v>
      </c>
      <c r="R178" s="35" t="s">
        <v>61</v>
      </c>
      <c r="S178" s="35" t="s">
        <v>107</v>
      </c>
      <c r="T178" s="35" t="s">
        <v>63</v>
      </c>
      <c r="U178" s="36">
        <v>15</v>
      </c>
      <c r="V178" s="36">
        <v>72</v>
      </c>
      <c r="W178" s="36" t="s">
        <v>65</v>
      </c>
      <c r="X178" s="39">
        <f t="shared" si="34"/>
        <v>72</v>
      </c>
      <c r="Y178" s="36">
        <v>5</v>
      </c>
      <c r="Z178" s="36" t="s">
        <v>64</v>
      </c>
      <c r="AA178" s="36" t="s">
        <v>67</v>
      </c>
      <c r="AB178" s="45" t="s">
        <v>67</v>
      </c>
      <c r="AC178" s="46" t="s">
        <v>65</v>
      </c>
      <c r="AD178" s="41" t="s">
        <v>746</v>
      </c>
      <c r="AE178" s="39" t="s">
        <v>67</v>
      </c>
      <c r="AF178" s="51"/>
      <c r="AG178" s="35" t="s">
        <v>68</v>
      </c>
      <c r="AH178" s="39">
        <f t="shared" si="26"/>
        <v>15</v>
      </c>
      <c r="AI178" s="39">
        <v>3</v>
      </c>
      <c r="AJ178" s="43">
        <f t="shared" si="27"/>
        <v>7434</v>
      </c>
      <c r="AK178" s="39">
        <f t="shared" si="28"/>
        <v>14.4</v>
      </c>
      <c r="AL178" s="43">
        <v>0</v>
      </c>
      <c r="AM178" s="43">
        <f t="shared" si="35"/>
        <v>900000</v>
      </c>
      <c r="AN178" s="43">
        <f t="shared" si="29"/>
        <v>0</v>
      </c>
      <c r="AO178" s="60">
        <f t="shared" si="30"/>
        <v>0</v>
      </c>
      <c r="AP178" s="43">
        <f t="shared" si="31"/>
        <v>8028720</v>
      </c>
      <c r="AR178" s="43">
        <f t="shared" si="32"/>
        <v>0</v>
      </c>
      <c r="AS178" s="43">
        <f t="shared" si="33"/>
        <v>8928720</v>
      </c>
      <c r="AT178" s="35" t="s">
        <v>633</v>
      </c>
      <c r="AU178" s="35" t="s">
        <v>532</v>
      </c>
      <c r="AV178" s="35" t="s">
        <v>681</v>
      </c>
      <c r="AW178" s="35" t="s">
        <v>682</v>
      </c>
    </row>
    <row r="179" spans="1:49" ht="25.05" customHeight="1" x14ac:dyDescent="0.3">
      <c r="A179" s="35">
        <v>14289</v>
      </c>
      <c r="B179" s="35" t="s">
        <v>49</v>
      </c>
      <c r="C179" s="35" t="s">
        <v>50</v>
      </c>
      <c r="D179" s="36">
        <v>4</v>
      </c>
      <c r="E179" s="36">
        <v>2025</v>
      </c>
      <c r="F179" s="36">
        <v>2025</v>
      </c>
      <c r="G179" s="35" t="s">
        <v>127</v>
      </c>
      <c r="H179" s="35" t="s">
        <v>49</v>
      </c>
      <c r="I179" s="35" t="s">
        <v>452</v>
      </c>
      <c r="J179" s="37" t="s">
        <v>389</v>
      </c>
      <c r="K179" s="35" t="s">
        <v>390</v>
      </c>
      <c r="L179" s="35" t="s">
        <v>65</v>
      </c>
      <c r="M179" s="35" t="s">
        <v>65</v>
      </c>
      <c r="N179" s="35">
        <v>12</v>
      </c>
      <c r="O179" s="35" t="s">
        <v>747</v>
      </c>
      <c r="P179" s="35" t="s">
        <v>748</v>
      </c>
      <c r="Q179" s="35" t="s">
        <v>586</v>
      </c>
      <c r="R179" s="35" t="s">
        <v>61</v>
      </c>
      <c r="S179" s="35" t="s">
        <v>107</v>
      </c>
      <c r="T179" s="35" t="s">
        <v>63</v>
      </c>
      <c r="U179" s="36">
        <v>15</v>
      </c>
      <c r="V179" s="36">
        <v>72</v>
      </c>
      <c r="W179" s="36" t="s">
        <v>65</v>
      </c>
      <c r="X179" s="39">
        <f t="shared" si="34"/>
        <v>72</v>
      </c>
      <c r="Y179" s="36">
        <v>5</v>
      </c>
      <c r="Z179" s="36" t="s">
        <v>64</v>
      </c>
      <c r="AA179" s="36" t="s">
        <v>67</v>
      </c>
      <c r="AB179" s="45" t="s">
        <v>67</v>
      </c>
      <c r="AC179" s="46" t="s">
        <v>65</v>
      </c>
      <c r="AD179" s="41" t="s">
        <v>749</v>
      </c>
      <c r="AE179" s="39" t="s">
        <v>67</v>
      </c>
      <c r="AF179" s="51"/>
      <c r="AG179" s="35" t="s">
        <v>68</v>
      </c>
      <c r="AH179" s="39">
        <f t="shared" si="26"/>
        <v>15</v>
      </c>
      <c r="AI179" s="39">
        <v>3</v>
      </c>
      <c r="AJ179" s="43">
        <f t="shared" si="27"/>
        <v>7434</v>
      </c>
      <c r="AK179" s="39">
        <f t="shared" si="28"/>
        <v>14.4</v>
      </c>
      <c r="AL179" s="43">
        <v>0</v>
      </c>
      <c r="AM179" s="43">
        <f t="shared" si="35"/>
        <v>900000</v>
      </c>
      <c r="AN179" s="43">
        <f t="shared" si="29"/>
        <v>0</v>
      </c>
      <c r="AO179" s="60">
        <f t="shared" si="30"/>
        <v>0</v>
      </c>
      <c r="AP179" s="43">
        <f t="shared" si="31"/>
        <v>8028720</v>
      </c>
      <c r="AR179" s="43">
        <f t="shared" si="32"/>
        <v>0</v>
      </c>
      <c r="AS179" s="43">
        <f t="shared" si="33"/>
        <v>8928720</v>
      </c>
      <c r="AT179" s="35" t="s">
        <v>633</v>
      </c>
      <c r="AU179" s="35" t="s">
        <v>532</v>
      </c>
      <c r="AV179" s="35" t="s">
        <v>681</v>
      </c>
      <c r="AW179" s="35" t="s">
        <v>682</v>
      </c>
    </row>
    <row r="180" spans="1:49" ht="25.05" customHeight="1" x14ac:dyDescent="0.3">
      <c r="A180" s="35">
        <v>14246</v>
      </c>
      <c r="B180" s="35" t="s">
        <v>138</v>
      </c>
      <c r="C180" s="35" t="s">
        <v>139</v>
      </c>
      <c r="D180" s="36">
        <v>1</v>
      </c>
      <c r="E180" s="36">
        <v>2025</v>
      </c>
      <c r="F180" s="36">
        <v>2025</v>
      </c>
      <c r="G180" s="35" t="s">
        <v>127</v>
      </c>
      <c r="H180" s="35" t="s">
        <v>138</v>
      </c>
      <c r="I180" s="35" t="s">
        <v>140</v>
      </c>
      <c r="J180" s="37" t="s">
        <v>79</v>
      </c>
      <c r="K180" s="35" t="s">
        <v>80</v>
      </c>
      <c r="L180" s="35" t="s">
        <v>65</v>
      </c>
      <c r="M180" s="35" t="s">
        <v>65</v>
      </c>
      <c r="N180" s="35">
        <v>6</v>
      </c>
      <c r="O180" s="35" t="s">
        <v>375</v>
      </c>
      <c r="P180" s="35" t="s">
        <v>376</v>
      </c>
      <c r="Q180" s="35" t="s">
        <v>152</v>
      </c>
      <c r="R180" s="35" t="s">
        <v>61</v>
      </c>
      <c r="S180" s="35" t="s">
        <v>107</v>
      </c>
      <c r="T180" s="35" t="s">
        <v>63</v>
      </c>
      <c r="U180" s="36">
        <v>20</v>
      </c>
      <c r="V180" s="36">
        <v>110</v>
      </c>
      <c r="W180" s="36" t="s">
        <v>65</v>
      </c>
      <c r="X180" s="39">
        <f t="shared" si="34"/>
        <v>110</v>
      </c>
      <c r="Y180" s="36">
        <v>4</v>
      </c>
      <c r="Z180" s="36" t="s">
        <v>64</v>
      </c>
      <c r="AA180" s="36" t="s">
        <v>67</v>
      </c>
      <c r="AB180" s="45" t="s">
        <v>67</v>
      </c>
      <c r="AC180" s="46" t="s">
        <v>65</v>
      </c>
      <c r="AD180" s="41" t="s">
        <v>750</v>
      </c>
      <c r="AE180" s="39" t="s">
        <v>67</v>
      </c>
      <c r="AF180" s="51"/>
      <c r="AG180" s="35" t="s">
        <v>68</v>
      </c>
      <c r="AH180" s="39">
        <f t="shared" si="26"/>
        <v>28</v>
      </c>
      <c r="AI180" s="39">
        <v>2</v>
      </c>
      <c r="AJ180" s="43">
        <f t="shared" si="27"/>
        <v>6372</v>
      </c>
      <c r="AK180" s="39">
        <f t="shared" si="28"/>
        <v>27.5</v>
      </c>
      <c r="AL180" s="43">
        <v>0</v>
      </c>
      <c r="AM180" s="43">
        <f t="shared" si="35"/>
        <v>2240000</v>
      </c>
      <c r="AN180" s="43">
        <f t="shared" si="29"/>
        <v>0</v>
      </c>
      <c r="AO180" s="43">
        <f t="shared" si="30"/>
        <v>0</v>
      </c>
      <c r="AP180" s="43">
        <f t="shared" si="31"/>
        <v>14018400</v>
      </c>
      <c r="AR180" s="43">
        <f t="shared" si="32"/>
        <v>0</v>
      </c>
      <c r="AS180" s="43">
        <f t="shared" si="33"/>
        <v>16258400</v>
      </c>
      <c r="AT180" s="35" t="s">
        <v>751</v>
      </c>
      <c r="AU180" s="35" t="s">
        <v>752</v>
      </c>
      <c r="AV180" s="35" t="s">
        <v>698</v>
      </c>
      <c r="AW180" s="35" t="s">
        <v>699</v>
      </c>
    </row>
    <row r="181" spans="1:49" ht="25.05" customHeight="1" x14ac:dyDescent="0.3">
      <c r="A181" s="35">
        <v>14370</v>
      </c>
      <c r="B181" s="35" t="s">
        <v>190</v>
      </c>
      <c r="C181" s="35" t="s">
        <v>191</v>
      </c>
      <c r="D181" s="36">
        <v>1</v>
      </c>
      <c r="E181" s="36">
        <v>2025</v>
      </c>
      <c r="F181" s="36">
        <v>2025</v>
      </c>
      <c r="G181" s="35" t="s">
        <v>127</v>
      </c>
      <c r="H181" s="35" t="s">
        <v>190</v>
      </c>
      <c r="I181" s="35" t="s">
        <v>192</v>
      </c>
      <c r="J181" s="37" t="s">
        <v>79</v>
      </c>
      <c r="K181" s="35" t="s">
        <v>80</v>
      </c>
      <c r="L181" s="35" t="s">
        <v>65</v>
      </c>
      <c r="M181" s="35" t="s">
        <v>65</v>
      </c>
      <c r="N181" s="35">
        <v>13</v>
      </c>
      <c r="O181" s="35" t="s">
        <v>104</v>
      </c>
      <c r="P181" s="35" t="s">
        <v>193</v>
      </c>
      <c r="Q181" s="35" t="s">
        <v>152</v>
      </c>
      <c r="R181" s="35" t="s">
        <v>61</v>
      </c>
      <c r="S181" s="35" t="s">
        <v>62</v>
      </c>
      <c r="T181" s="35" t="s">
        <v>63</v>
      </c>
      <c r="U181" s="36">
        <v>20</v>
      </c>
      <c r="V181" s="36">
        <v>110</v>
      </c>
      <c r="W181" s="36" t="s">
        <v>65</v>
      </c>
      <c r="X181" s="39">
        <f t="shared" si="34"/>
        <v>110</v>
      </c>
      <c r="Y181" s="36">
        <v>5</v>
      </c>
      <c r="Z181" s="36" t="s">
        <v>64</v>
      </c>
      <c r="AA181" s="36" t="s">
        <v>67</v>
      </c>
      <c r="AB181" s="45" t="s">
        <v>67</v>
      </c>
      <c r="AC181" s="46" t="s">
        <v>65</v>
      </c>
      <c r="AD181" s="41" t="s">
        <v>574</v>
      </c>
      <c r="AE181" s="39" t="s">
        <v>67</v>
      </c>
      <c r="AF181" s="51"/>
      <c r="AG181" s="35" t="s">
        <v>68</v>
      </c>
      <c r="AH181" s="39">
        <f t="shared" si="26"/>
        <v>22</v>
      </c>
      <c r="AI181" s="39">
        <v>2</v>
      </c>
      <c r="AJ181" s="43">
        <f t="shared" si="27"/>
        <v>6372</v>
      </c>
      <c r="AK181" s="39">
        <f t="shared" si="28"/>
        <v>22</v>
      </c>
      <c r="AL181" s="43">
        <v>0</v>
      </c>
      <c r="AM181" s="43">
        <f t="shared" si="35"/>
        <v>1760000</v>
      </c>
      <c r="AN181" s="43">
        <f t="shared" si="29"/>
        <v>0</v>
      </c>
      <c r="AO181" s="43">
        <f t="shared" si="30"/>
        <v>0</v>
      </c>
      <c r="AP181" s="43">
        <f t="shared" si="31"/>
        <v>14018400</v>
      </c>
      <c r="AR181" s="43">
        <f t="shared" si="32"/>
        <v>0</v>
      </c>
      <c r="AS181" s="43">
        <f t="shared" si="33"/>
        <v>15778400</v>
      </c>
      <c r="AT181" s="35" t="s">
        <v>195</v>
      </c>
      <c r="AU181" s="35" t="s">
        <v>196</v>
      </c>
      <c r="AV181" s="35" t="s">
        <v>197</v>
      </c>
      <c r="AW181" s="35" t="s">
        <v>198</v>
      </c>
    </row>
    <row r="182" spans="1:49" ht="25.05" customHeight="1" x14ac:dyDescent="0.3">
      <c r="A182" s="35">
        <v>14458</v>
      </c>
      <c r="B182" s="35" t="s">
        <v>125</v>
      </c>
      <c r="C182" s="35" t="s">
        <v>126</v>
      </c>
      <c r="D182" s="36">
        <v>1</v>
      </c>
      <c r="E182" s="36">
        <v>2025</v>
      </c>
      <c r="F182" s="36">
        <v>2025</v>
      </c>
      <c r="G182" s="35" t="s">
        <v>127</v>
      </c>
      <c r="H182" s="35" t="s">
        <v>125</v>
      </c>
      <c r="I182" s="35" t="s">
        <v>128</v>
      </c>
      <c r="J182" s="37" t="s">
        <v>79</v>
      </c>
      <c r="K182" s="35" t="s">
        <v>80</v>
      </c>
      <c r="L182" s="35" t="s">
        <v>65</v>
      </c>
      <c r="M182" s="35" t="s">
        <v>65</v>
      </c>
      <c r="N182" s="35">
        <v>13</v>
      </c>
      <c r="O182" s="35" t="s">
        <v>104</v>
      </c>
      <c r="P182" s="35" t="s">
        <v>455</v>
      </c>
      <c r="Q182" s="35" t="s">
        <v>563</v>
      </c>
      <c r="R182" s="35" t="s">
        <v>61</v>
      </c>
      <c r="S182" s="35" t="s">
        <v>62</v>
      </c>
      <c r="T182" s="35" t="s">
        <v>63</v>
      </c>
      <c r="U182" s="36">
        <v>10</v>
      </c>
      <c r="V182" s="36">
        <v>110</v>
      </c>
      <c r="W182" s="36" t="s">
        <v>65</v>
      </c>
      <c r="X182" s="39">
        <f t="shared" si="34"/>
        <v>110</v>
      </c>
      <c r="Y182" s="36">
        <v>4</v>
      </c>
      <c r="Z182" s="36" t="s">
        <v>64</v>
      </c>
      <c r="AA182" s="36" t="s">
        <v>67</v>
      </c>
      <c r="AB182" s="45" t="s">
        <v>67</v>
      </c>
      <c r="AC182" s="46" t="s">
        <v>65</v>
      </c>
      <c r="AD182" s="41" t="s">
        <v>564</v>
      </c>
      <c r="AE182" s="39" t="s">
        <v>67</v>
      </c>
      <c r="AF182" s="51"/>
      <c r="AG182" s="35" t="s">
        <v>68</v>
      </c>
      <c r="AH182" s="39">
        <f t="shared" si="26"/>
        <v>28</v>
      </c>
      <c r="AI182" s="39">
        <v>2</v>
      </c>
      <c r="AJ182" s="43">
        <f t="shared" si="27"/>
        <v>6372</v>
      </c>
      <c r="AK182" s="39">
        <f t="shared" si="28"/>
        <v>27.5</v>
      </c>
      <c r="AL182" s="43">
        <v>0</v>
      </c>
      <c r="AM182" s="43">
        <f t="shared" si="35"/>
        <v>1120000</v>
      </c>
      <c r="AN182" s="43">
        <f t="shared" si="29"/>
        <v>0</v>
      </c>
      <c r="AO182" s="43">
        <f t="shared" si="30"/>
        <v>0</v>
      </c>
      <c r="AP182" s="43">
        <f t="shared" si="31"/>
        <v>7009200</v>
      </c>
      <c r="AR182" s="43">
        <f t="shared" si="32"/>
        <v>0</v>
      </c>
      <c r="AS182" s="43">
        <f t="shared" si="33"/>
        <v>8129200</v>
      </c>
      <c r="AT182" s="35" t="s">
        <v>565</v>
      </c>
      <c r="AU182" s="35" t="s">
        <v>566</v>
      </c>
      <c r="AV182" s="35" t="s">
        <v>567</v>
      </c>
      <c r="AW182" s="35" t="s">
        <v>568</v>
      </c>
    </row>
    <row r="183" spans="1:49" ht="25.05" customHeight="1" x14ac:dyDescent="0.3">
      <c r="A183" s="35">
        <v>14371</v>
      </c>
      <c r="B183" s="35" t="s">
        <v>190</v>
      </c>
      <c r="C183" s="35" t="s">
        <v>191</v>
      </c>
      <c r="D183" s="36">
        <v>1</v>
      </c>
      <c r="E183" s="36">
        <v>2025</v>
      </c>
      <c r="F183" s="36">
        <v>2025</v>
      </c>
      <c r="G183" s="35" t="s">
        <v>127</v>
      </c>
      <c r="H183" s="35" t="s">
        <v>190</v>
      </c>
      <c r="I183" s="35" t="s">
        <v>192</v>
      </c>
      <c r="J183" s="37" t="s">
        <v>69</v>
      </c>
      <c r="K183" s="35" t="s">
        <v>70</v>
      </c>
      <c r="L183" s="35" t="s">
        <v>65</v>
      </c>
      <c r="M183" s="35" t="s">
        <v>65</v>
      </c>
      <c r="N183" s="35">
        <v>13</v>
      </c>
      <c r="O183" s="35" t="s">
        <v>104</v>
      </c>
      <c r="P183" s="35" t="s">
        <v>193</v>
      </c>
      <c r="Q183" s="35" t="s">
        <v>152</v>
      </c>
      <c r="R183" s="35" t="s">
        <v>61</v>
      </c>
      <c r="S183" s="35" t="s">
        <v>62</v>
      </c>
      <c r="T183" s="35" t="s">
        <v>63</v>
      </c>
      <c r="U183" s="36">
        <v>20</v>
      </c>
      <c r="V183" s="36">
        <v>150</v>
      </c>
      <c r="W183" s="36" t="s">
        <v>65</v>
      </c>
      <c r="X183" s="39">
        <f t="shared" si="34"/>
        <v>150</v>
      </c>
      <c r="Y183" s="36">
        <v>5</v>
      </c>
      <c r="Z183" s="36" t="s">
        <v>64</v>
      </c>
      <c r="AA183" s="36" t="s">
        <v>67</v>
      </c>
      <c r="AB183" s="45" t="s">
        <v>67</v>
      </c>
      <c r="AC183" s="46" t="s">
        <v>65</v>
      </c>
      <c r="AD183" s="41" t="s">
        <v>753</v>
      </c>
      <c r="AE183" s="39" t="s">
        <v>67</v>
      </c>
      <c r="AF183" s="51"/>
      <c r="AG183" s="35" t="s">
        <v>68</v>
      </c>
      <c r="AH183" s="39">
        <f t="shared" si="26"/>
        <v>30</v>
      </c>
      <c r="AI183" s="39">
        <v>2</v>
      </c>
      <c r="AJ183" s="43">
        <f t="shared" si="27"/>
        <v>6372</v>
      </c>
      <c r="AK183" s="39">
        <f t="shared" si="28"/>
        <v>30</v>
      </c>
      <c r="AL183" s="43">
        <v>0</v>
      </c>
      <c r="AM183" s="43">
        <f t="shared" si="35"/>
        <v>2400000</v>
      </c>
      <c r="AN183" s="43">
        <f t="shared" si="29"/>
        <v>0</v>
      </c>
      <c r="AO183" s="43">
        <f t="shared" si="30"/>
        <v>0</v>
      </c>
      <c r="AP183" s="43">
        <f t="shared" si="31"/>
        <v>19116000</v>
      </c>
      <c r="AR183" s="43">
        <f t="shared" si="32"/>
        <v>0</v>
      </c>
      <c r="AS183" s="43">
        <f t="shared" si="33"/>
        <v>21516000</v>
      </c>
      <c r="AT183" s="35" t="s">
        <v>195</v>
      </c>
      <c r="AU183" s="35" t="s">
        <v>196</v>
      </c>
      <c r="AV183" s="35" t="s">
        <v>197</v>
      </c>
      <c r="AW183" s="35" t="s">
        <v>198</v>
      </c>
    </row>
    <row r="184" spans="1:49" ht="25.05" customHeight="1" x14ac:dyDescent="0.3">
      <c r="A184" s="35">
        <v>14457</v>
      </c>
      <c r="B184" s="35" t="s">
        <v>49</v>
      </c>
      <c r="C184" s="35" t="s">
        <v>50</v>
      </c>
      <c r="D184" s="36">
        <v>4</v>
      </c>
      <c r="E184" s="36">
        <v>2025</v>
      </c>
      <c r="F184" s="36">
        <v>2025</v>
      </c>
      <c r="G184" s="35" t="s">
        <v>127</v>
      </c>
      <c r="H184" s="35" t="s">
        <v>49</v>
      </c>
      <c r="I184" s="35" t="s">
        <v>452</v>
      </c>
      <c r="J184" s="37" t="s">
        <v>754</v>
      </c>
      <c r="K184" s="35" t="s">
        <v>755</v>
      </c>
      <c r="L184" s="35" t="s">
        <v>65</v>
      </c>
      <c r="M184" s="35" t="s">
        <v>65</v>
      </c>
      <c r="N184" s="35">
        <v>7</v>
      </c>
      <c r="O184" s="35" t="s">
        <v>175</v>
      </c>
      <c r="P184" s="35" t="s">
        <v>756</v>
      </c>
      <c r="Q184" s="35" t="s">
        <v>152</v>
      </c>
      <c r="R184" s="35" t="s">
        <v>61</v>
      </c>
      <c r="S184" s="35" t="s">
        <v>107</v>
      </c>
      <c r="T184" s="35" t="s">
        <v>63</v>
      </c>
      <c r="U184" s="36">
        <v>15</v>
      </c>
      <c r="V184" s="36">
        <v>72</v>
      </c>
      <c r="W184" s="36" t="s">
        <v>65</v>
      </c>
      <c r="X184" s="39">
        <f t="shared" si="34"/>
        <v>72</v>
      </c>
      <c r="Y184" s="36">
        <v>5</v>
      </c>
      <c r="Z184" s="36" t="s">
        <v>64</v>
      </c>
      <c r="AA184" s="36" t="s">
        <v>67</v>
      </c>
      <c r="AB184" s="45" t="s">
        <v>67</v>
      </c>
      <c r="AC184" s="46" t="s">
        <v>65</v>
      </c>
      <c r="AD184" s="41" t="s">
        <v>757</v>
      </c>
      <c r="AE184" s="39" t="s">
        <v>67</v>
      </c>
      <c r="AF184" s="51"/>
      <c r="AG184" s="35" t="s">
        <v>68</v>
      </c>
      <c r="AH184" s="39">
        <f t="shared" si="26"/>
        <v>15</v>
      </c>
      <c r="AI184" s="39">
        <v>1</v>
      </c>
      <c r="AJ184" s="43">
        <f t="shared" si="27"/>
        <v>5074</v>
      </c>
      <c r="AK184" s="39">
        <f t="shared" si="28"/>
        <v>14.4</v>
      </c>
      <c r="AL184" s="43">
        <v>0</v>
      </c>
      <c r="AM184" s="43">
        <f t="shared" si="35"/>
        <v>900000</v>
      </c>
      <c r="AN184" s="43">
        <f t="shared" si="29"/>
        <v>0</v>
      </c>
      <c r="AO184" s="60">
        <f t="shared" si="30"/>
        <v>0</v>
      </c>
      <c r="AP184" s="43">
        <f t="shared" si="31"/>
        <v>5479920</v>
      </c>
      <c r="AR184" s="43">
        <f t="shared" si="32"/>
        <v>0</v>
      </c>
      <c r="AS184" s="43">
        <f t="shared" si="33"/>
        <v>6379920</v>
      </c>
      <c r="AT184" s="35" t="s">
        <v>479</v>
      </c>
      <c r="AU184" s="35" t="s">
        <v>480</v>
      </c>
      <c r="AV184" s="35" t="s">
        <v>481</v>
      </c>
      <c r="AW184" s="35" t="s">
        <v>482</v>
      </c>
    </row>
    <row r="185" spans="1:49" ht="25.05" customHeight="1" x14ac:dyDescent="0.3">
      <c r="A185" s="35">
        <v>14351</v>
      </c>
      <c r="B185" s="35" t="s">
        <v>138</v>
      </c>
      <c r="C185" s="35" t="s">
        <v>139</v>
      </c>
      <c r="D185" s="36">
        <v>1</v>
      </c>
      <c r="E185" s="36">
        <v>2025</v>
      </c>
      <c r="F185" s="36">
        <v>2025</v>
      </c>
      <c r="G185" s="35" t="s">
        <v>127</v>
      </c>
      <c r="H185" s="35" t="s">
        <v>138</v>
      </c>
      <c r="I185" s="35" t="s">
        <v>140</v>
      </c>
      <c r="J185" s="37" t="s">
        <v>758</v>
      </c>
      <c r="K185" s="35" t="s">
        <v>759</v>
      </c>
      <c r="L185" s="35" t="s">
        <v>284</v>
      </c>
      <c r="M185" s="35" t="s">
        <v>285</v>
      </c>
      <c r="N185" s="35">
        <v>5</v>
      </c>
      <c r="O185" s="35" t="s">
        <v>236</v>
      </c>
      <c r="P185" s="35" t="s">
        <v>569</v>
      </c>
      <c r="Q185" s="35" t="s">
        <v>145</v>
      </c>
      <c r="R185" s="35" t="s">
        <v>61</v>
      </c>
      <c r="S185" s="35" t="s">
        <v>107</v>
      </c>
      <c r="T185" s="35" t="s">
        <v>63</v>
      </c>
      <c r="U185" s="36">
        <v>10</v>
      </c>
      <c r="V185" s="36">
        <v>84</v>
      </c>
      <c r="W185" s="36">
        <v>12</v>
      </c>
      <c r="X185" s="39">
        <f t="shared" si="34"/>
        <v>96</v>
      </c>
      <c r="Y185" s="36">
        <v>4</v>
      </c>
      <c r="Z185" s="36" t="s">
        <v>64</v>
      </c>
      <c r="AA185" s="36" t="s">
        <v>67</v>
      </c>
      <c r="AB185" s="45" t="s">
        <v>67</v>
      </c>
      <c r="AC185" s="46" t="s">
        <v>65</v>
      </c>
      <c r="AD185" s="41" t="s">
        <v>667</v>
      </c>
      <c r="AE185" s="39" t="s">
        <v>67</v>
      </c>
      <c r="AF185" s="51"/>
      <c r="AG185" s="35" t="s">
        <v>68</v>
      </c>
      <c r="AH185" s="39">
        <f t="shared" si="26"/>
        <v>24</v>
      </c>
      <c r="AI185" s="39">
        <v>2</v>
      </c>
      <c r="AJ185" s="43">
        <f t="shared" si="27"/>
        <v>6372</v>
      </c>
      <c r="AK185" s="39">
        <f t="shared" si="28"/>
        <v>24</v>
      </c>
      <c r="AL185" s="43">
        <v>0</v>
      </c>
      <c r="AM185" s="43">
        <f t="shared" si="35"/>
        <v>960000</v>
      </c>
      <c r="AN185" s="43">
        <f t="shared" si="29"/>
        <v>0</v>
      </c>
      <c r="AO185" s="43">
        <f t="shared" si="30"/>
        <v>0</v>
      </c>
      <c r="AP185" s="43">
        <f t="shared" si="31"/>
        <v>6117120</v>
      </c>
      <c r="AR185" s="43">
        <f t="shared" si="32"/>
        <v>0</v>
      </c>
      <c r="AS185" s="43">
        <f t="shared" si="33"/>
        <v>7077120</v>
      </c>
      <c r="AT185" s="35" t="s">
        <v>147</v>
      </c>
      <c r="AU185" s="35" t="s">
        <v>148</v>
      </c>
      <c r="AV185" s="35" t="s">
        <v>149</v>
      </c>
      <c r="AW185" s="35" t="s">
        <v>551</v>
      </c>
    </row>
    <row r="186" spans="1:49" ht="25.05" customHeight="1" x14ac:dyDescent="0.3">
      <c r="A186" s="35">
        <v>14353</v>
      </c>
      <c r="B186" s="35" t="s">
        <v>138</v>
      </c>
      <c r="C186" s="35" t="s">
        <v>139</v>
      </c>
      <c r="D186" s="36">
        <v>1</v>
      </c>
      <c r="E186" s="36">
        <v>2025</v>
      </c>
      <c r="F186" s="36">
        <v>2025</v>
      </c>
      <c r="G186" s="35" t="s">
        <v>127</v>
      </c>
      <c r="H186" s="35" t="s">
        <v>138</v>
      </c>
      <c r="I186" s="35" t="s">
        <v>140</v>
      </c>
      <c r="J186" s="37" t="s">
        <v>758</v>
      </c>
      <c r="K186" s="35" t="s">
        <v>759</v>
      </c>
      <c r="L186" s="35" t="s">
        <v>284</v>
      </c>
      <c r="M186" s="35" t="s">
        <v>285</v>
      </c>
      <c r="N186" s="35">
        <v>5</v>
      </c>
      <c r="O186" s="35" t="s">
        <v>236</v>
      </c>
      <c r="P186" s="35" t="s">
        <v>569</v>
      </c>
      <c r="Q186" s="35" t="s">
        <v>145</v>
      </c>
      <c r="R186" s="35" t="s">
        <v>61</v>
      </c>
      <c r="S186" s="35" t="s">
        <v>107</v>
      </c>
      <c r="T186" s="35" t="s">
        <v>63</v>
      </c>
      <c r="U186" s="36">
        <v>10</v>
      </c>
      <c r="V186" s="36">
        <v>84</v>
      </c>
      <c r="W186" s="36">
        <v>12</v>
      </c>
      <c r="X186" s="39">
        <f t="shared" si="34"/>
        <v>96</v>
      </c>
      <c r="Y186" s="36">
        <v>4</v>
      </c>
      <c r="Z186" s="36" t="s">
        <v>64</v>
      </c>
      <c r="AA186" s="36" t="s">
        <v>67</v>
      </c>
      <c r="AB186" s="45" t="s">
        <v>67</v>
      </c>
      <c r="AC186" s="46" t="s">
        <v>65</v>
      </c>
      <c r="AD186" s="41" t="s">
        <v>760</v>
      </c>
      <c r="AE186" s="39" t="s">
        <v>67</v>
      </c>
      <c r="AF186" s="51"/>
      <c r="AG186" s="35" t="s">
        <v>68</v>
      </c>
      <c r="AH186" s="39">
        <f t="shared" si="26"/>
        <v>24</v>
      </c>
      <c r="AI186" s="39">
        <v>2</v>
      </c>
      <c r="AJ186" s="43">
        <f t="shared" si="27"/>
        <v>6372</v>
      </c>
      <c r="AK186" s="39">
        <f t="shared" si="28"/>
        <v>24</v>
      </c>
      <c r="AL186" s="43">
        <v>0</v>
      </c>
      <c r="AM186" s="43">
        <f t="shared" si="35"/>
        <v>960000</v>
      </c>
      <c r="AN186" s="43">
        <f t="shared" si="29"/>
        <v>0</v>
      </c>
      <c r="AO186" s="43">
        <f t="shared" si="30"/>
        <v>0</v>
      </c>
      <c r="AP186" s="43">
        <f t="shared" si="31"/>
        <v>6117120</v>
      </c>
      <c r="AR186" s="43">
        <f t="shared" si="32"/>
        <v>0</v>
      </c>
      <c r="AS186" s="43">
        <f t="shared" si="33"/>
        <v>7077120</v>
      </c>
      <c r="AT186" s="35" t="s">
        <v>147</v>
      </c>
      <c r="AU186" s="35" t="s">
        <v>148</v>
      </c>
      <c r="AV186" s="35" t="s">
        <v>149</v>
      </c>
      <c r="AW186" s="35" t="s">
        <v>551</v>
      </c>
    </row>
    <row r="187" spans="1:49" ht="25.05" customHeight="1" x14ac:dyDescent="0.3">
      <c r="A187" s="35">
        <v>14399</v>
      </c>
      <c r="B187" s="35" t="s">
        <v>138</v>
      </c>
      <c r="C187" s="35" t="s">
        <v>139</v>
      </c>
      <c r="D187" s="36">
        <v>1</v>
      </c>
      <c r="E187" s="36">
        <v>2025</v>
      </c>
      <c r="F187" s="36">
        <v>2025</v>
      </c>
      <c r="G187" s="35" t="s">
        <v>127</v>
      </c>
      <c r="H187" s="35" t="s">
        <v>138</v>
      </c>
      <c r="I187" s="35" t="s">
        <v>140</v>
      </c>
      <c r="J187" s="37" t="s">
        <v>758</v>
      </c>
      <c r="K187" s="35" t="s">
        <v>759</v>
      </c>
      <c r="L187" s="35" t="s">
        <v>284</v>
      </c>
      <c r="M187" s="35" t="s">
        <v>285</v>
      </c>
      <c r="N187" s="35">
        <v>8</v>
      </c>
      <c r="O187" s="35" t="s">
        <v>58</v>
      </c>
      <c r="P187" s="35" t="s">
        <v>761</v>
      </c>
      <c r="Q187" s="35" t="s">
        <v>145</v>
      </c>
      <c r="R187" s="35" t="s">
        <v>61</v>
      </c>
      <c r="S187" s="35" t="s">
        <v>107</v>
      </c>
      <c r="T187" s="35" t="s">
        <v>63</v>
      </c>
      <c r="U187" s="36">
        <v>10</v>
      </c>
      <c r="V187" s="36">
        <v>84</v>
      </c>
      <c r="W187" s="36">
        <v>12</v>
      </c>
      <c r="X187" s="39">
        <f t="shared" si="34"/>
        <v>96</v>
      </c>
      <c r="Y187" s="36">
        <v>4</v>
      </c>
      <c r="Z187" s="36" t="s">
        <v>64</v>
      </c>
      <c r="AA187" s="36" t="s">
        <v>67</v>
      </c>
      <c r="AB187" s="45" t="s">
        <v>67</v>
      </c>
      <c r="AC187" s="46" t="s">
        <v>65</v>
      </c>
      <c r="AD187" s="41" t="s">
        <v>570</v>
      </c>
      <c r="AE187" s="39" t="s">
        <v>67</v>
      </c>
      <c r="AF187" s="51"/>
      <c r="AG187" s="35" t="s">
        <v>68</v>
      </c>
      <c r="AH187" s="39">
        <f t="shared" si="26"/>
        <v>24</v>
      </c>
      <c r="AI187" s="39">
        <v>2</v>
      </c>
      <c r="AJ187" s="43">
        <f t="shared" si="27"/>
        <v>6372</v>
      </c>
      <c r="AK187" s="39">
        <f t="shared" si="28"/>
        <v>24</v>
      </c>
      <c r="AL187" s="43">
        <v>0</v>
      </c>
      <c r="AM187" s="43">
        <f t="shared" si="35"/>
        <v>960000</v>
      </c>
      <c r="AN187" s="43">
        <f t="shared" si="29"/>
        <v>0</v>
      </c>
      <c r="AO187" s="43">
        <f t="shared" si="30"/>
        <v>0</v>
      </c>
      <c r="AP187" s="43">
        <f t="shared" si="31"/>
        <v>6117120</v>
      </c>
      <c r="AR187" s="43">
        <f t="shared" si="32"/>
        <v>0</v>
      </c>
      <c r="AS187" s="43">
        <f t="shared" si="33"/>
        <v>7077120</v>
      </c>
      <c r="AT187" s="35" t="s">
        <v>549</v>
      </c>
      <c r="AU187" s="35" t="s">
        <v>550</v>
      </c>
      <c r="AV187" s="35" t="s">
        <v>149</v>
      </c>
      <c r="AW187" s="35" t="s">
        <v>551</v>
      </c>
    </row>
    <row r="188" spans="1:49" ht="25.05" customHeight="1" x14ac:dyDescent="0.3">
      <c r="A188" s="35">
        <v>14324</v>
      </c>
      <c r="B188" s="35" t="s">
        <v>49</v>
      </c>
      <c r="C188" s="35" t="s">
        <v>50</v>
      </c>
      <c r="D188" s="36">
        <v>4</v>
      </c>
      <c r="E188" s="36">
        <v>2025</v>
      </c>
      <c r="F188" s="36">
        <v>2025</v>
      </c>
      <c r="G188" s="35" t="s">
        <v>127</v>
      </c>
      <c r="H188" s="35" t="s">
        <v>49</v>
      </c>
      <c r="I188" s="35" t="s">
        <v>452</v>
      </c>
      <c r="J188" s="37" t="s">
        <v>762</v>
      </c>
      <c r="K188" s="35" t="s">
        <v>763</v>
      </c>
      <c r="L188" s="35" t="s">
        <v>65</v>
      </c>
      <c r="M188" s="35" t="s">
        <v>65</v>
      </c>
      <c r="N188" s="35">
        <v>3</v>
      </c>
      <c r="O188" s="35" t="s">
        <v>630</v>
      </c>
      <c r="P188" s="35" t="s">
        <v>631</v>
      </c>
      <c r="Q188" s="35" t="s">
        <v>152</v>
      </c>
      <c r="R188" s="35" t="s">
        <v>61</v>
      </c>
      <c r="S188" s="35" t="s">
        <v>107</v>
      </c>
      <c r="T188" s="35" t="s">
        <v>63</v>
      </c>
      <c r="U188" s="36">
        <v>10</v>
      </c>
      <c r="V188" s="36">
        <v>108</v>
      </c>
      <c r="W188" s="36" t="s">
        <v>65</v>
      </c>
      <c r="X188" s="39">
        <f t="shared" si="34"/>
        <v>108</v>
      </c>
      <c r="Y188" s="36">
        <v>5</v>
      </c>
      <c r="Z188" s="36" t="s">
        <v>64</v>
      </c>
      <c r="AA188" s="36" t="s">
        <v>67</v>
      </c>
      <c r="AB188" s="45" t="s">
        <v>67</v>
      </c>
      <c r="AC188" s="46" t="s">
        <v>65</v>
      </c>
      <c r="AD188" s="41" t="s">
        <v>764</v>
      </c>
      <c r="AE188" s="39" t="s">
        <v>67</v>
      </c>
      <c r="AF188" s="51"/>
      <c r="AG188" s="35" t="s">
        <v>68</v>
      </c>
      <c r="AH188" s="39">
        <f t="shared" si="26"/>
        <v>22</v>
      </c>
      <c r="AI188" s="39">
        <v>2</v>
      </c>
      <c r="AJ188" s="43">
        <f t="shared" si="27"/>
        <v>6372</v>
      </c>
      <c r="AK188" s="39">
        <f t="shared" si="28"/>
        <v>21.6</v>
      </c>
      <c r="AL188" s="43">
        <v>0</v>
      </c>
      <c r="AM188" s="43">
        <f t="shared" si="35"/>
        <v>880000</v>
      </c>
      <c r="AN188" s="43">
        <f t="shared" si="29"/>
        <v>0</v>
      </c>
      <c r="AO188" s="60">
        <f t="shared" si="30"/>
        <v>0</v>
      </c>
      <c r="AP188" s="43">
        <f t="shared" si="31"/>
        <v>6881760</v>
      </c>
      <c r="AR188" s="43">
        <f t="shared" si="32"/>
        <v>0</v>
      </c>
      <c r="AS188" s="43">
        <f t="shared" si="33"/>
        <v>7761760</v>
      </c>
      <c r="AT188" s="35" t="s">
        <v>633</v>
      </c>
      <c r="AU188" s="35" t="s">
        <v>532</v>
      </c>
      <c r="AV188" s="35" t="s">
        <v>765</v>
      </c>
      <c r="AW188" s="35" t="s">
        <v>766</v>
      </c>
    </row>
    <row r="189" spans="1:49" ht="25.05" customHeight="1" x14ac:dyDescent="0.3">
      <c r="A189" s="35">
        <v>14433</v>
      </c>
      <c r="B189" s="35" t="s">
        <v>309</v>
      </c>
      <c r="C189" s="48" t="s">
        <v>310</v>
      </c>
      <c r="D189" s="36">
        <v>1</v>
      </c>
      <c r="E189" s="36">
        <v>2025</v>
      </c>
      <c r="F189" s="36">
        <v>2025</v>
      </c>
      <c r="G189" s="35" t="s">
        <v>127</v>
      </c>
      <c r="H189" s="35" t="s">
        <v>309</v>
      </c>
      <c r="I189" s="35" t="s">
        <v>311</v>
      </c>
      <c r="J189" s="37" t="s">
        <v>762</v>
      </c>
      <c r="K189" s="35" t="s">
        <v>763</v>
      </c>
      <c r="L189" s="35" t="s">
        <v>65</v>
      </c>
      <c r="M189" s="35" t="s">
        <v>65</v>
      </c>
      <c r="N189" s="35">
        <v>7</v>
      </c>
      <c r="O189" s="35" t="s">
        <v>175</v>
      </c>
      <c r="P189" s="35" t="s">
        <v>319</v>
      </c>
      <c r="Q189" s="35" t="s">
        <v>132</v>
      </c>
      <c r="R189" s="35" t="s">
        <v>61</v>
      </c>
      <c r="S189" s="35" t="s">
        <v>107</v>
      </c>
      <c r="T189" s="35" t="s">
        <v>63</v>
      </c>
      <c r="U189" s="36">
        <v>15</v>
      </c>
      <c r="V189" s="36">
        <v>108</v>
      </c>
      <c r="W189" s="36" t="s">
        <v>65</v>
      </c>
      <c r="X189" s="39">
        <f t="shared" si="34"/>
        <v>108</v>
      </c>
      <c r="Y189" s="36">
        <v>4</v>
      </c>
      <c r="Z189" s="36" t="s">
        <v>64</v>
      </c>
      <c r="AA189" s="36" t="s">
        <v>67</v>
      </c>
      <c r="AB189" s="45" t="s">
        <v>67</v>
      </c>
      <c r="AC189" s="46" t="s">
        <v>65</v>
      </c>
      <c r="AD189" s="41" t="s">
        <v>767</v>
      </c>
      <c r="AE189" s="39" t="s">
        <v>67</v>
      </c>
      <c r="AF189" s="51"/>
      <c r="AG189" s="35" t="s">
        <v>68</v>
      </c>
      <c r="AH189" s="39">
        <f t="shared" si="26"/>
        <v>27</v>
      </c>
      <c r="AI189" s="39">
        <v>2</v>
      </c>
      <c r="AJ189" s="43">
        <f t="shared" si="27"/>
        <v>6372</v>
      </c>
      <c r="AK189" s="39">
        <f t="shared" si="28"/>
        <v>27</v>
      </c>
      <c r="AL189" s="43">
        <v>0</v>
      </c>
      <c r="AM189" s="43">
        <f t="shared" si="35"/>
        <v>1620000</v>
      </c>
      <c r="AN189" s="43">
        <f t="shared" si="29"/>
        <v>0</v>
      </c>
      <c r="AO189" s="43">
        <f t="shared" si="30"/>
        <v>0</v>
      </c>
      <c r="AP189" s="43">
        <f t="shared" si="31"/>
        <v>10322640</v>
      </c>
      <c r="AR189" s="43">
        <f t="shared" si="32"/>
        <v>0</v>
      </c>
      <c r="AS189" s="43">
        <f t="shared" si="33"/>
        <v>11942640</v>
      </c>
      <c r="AT189" s="35" t="s">
        <v>321</v>
      </c>
      <c r="AU189" s="35" t="s">
        <v>316</v>
      </c>
      <c r="AV189" s="35" t="s">
        <v>322</v>
      </c>
      <c r="AW189" s="35" t="s">
        <v>323</v>
      </c>
    </row>
    <row r="190" spans="1:49" ht="25.05" customHeight="1" x14ac:dyDescent="0.3">
      <c r="A190" s="35">
        <v>14451</v>
      </c>
      <c r="B190" s="35" t="s">
        <v>49</v>
      </c>
      <c r="C190" s="35" t="s">
        <v>50</v>
      </c>
      <c r="D190" s="36">
        <v>4</v>
      </c>
      <c r="E190" s="36">
        <v>2025</v>
      </c>
      <c r="F190" s="36">
        <v>2025</v>
      </c>
      <c r="G190" s="35" t="s">
        <v>127</v>
      </c>
      <c r="H190" s="35" t="s">
        <v>49</v>
      </c>
      <c r="I190" s="35" t="s">
        <v>452</v>
      </c>
      <c r="J190" s="37" t="s">
        <v>762</v>
      </c>
      <c r="K190" s="35" t="s">
        <v>763</v>
      </c>
      <c r="L190" s="35" t="s">
        <v>65</v>
      </c>
      <c r="M190" s="35" t="s">
        <v>65</v>
      </c>
      <c r="N190" s="35">
        <v>13</v>
      </c>
      <c r="O190" s="35" t="s">
        <v>104</v>
      </c>
      <c r="P190" s="35" t="s">
        <v>768</v>
      </c>
      <c r="Q190" s="35" t="s">
        <v>152</v>
      </c>
      <c r="R190" s="35" t="s">
        <v>61</v>
      </c>
      <c r="S190" s="35" t="s">
        <v>107</v>
      </c>
      <c r="T190" s="35" t="s">
        <v>63</v>
      </c>
      <c r="U190" s="36">
        <v>15</v>
      </c>
      <c r="V190" s="36">
        <v>108</v>
      </c>
      <c r="W190" s="36" t="s">
        <v>65</v>
      </c>
      <c r="X190" s="39">
        <f t="shared" si="34"/>
        <v>108</v>
      </c>
      <c r="Y190" s="36">
        <v>5</v>
      </c>
      <c r="Z190" s="36" t="s">
        <v>64</v>
      </c>
      <c r="AA190" s="36" t="s">
        <v>67</v>
      </c>
      <c r="AB190" s="45" t="s">
        <v>67</v>
      </c>
      <c r="AC190" s="46" t="s">
        <v>65</v>
      </c>
      <c r="AD190" s="41" t="s">
        <v>769</v>
      </c>
      <c r="AE190" s="39" t="s">
        <v>67</v>
      </c>
      <c r="AF190" s="51"/>
      <c r="AG190" s="35" t="s">
        <v>68</v>
      </c>
      <c r="AH190" s="39">
        <f t="shared" si="26"/>
        <v>22</v>
      </c>
      <c r="AI190" s="39">
        <v>2</v>
      </c>
      <c r="AJ190" s="43">
        <f t="shared" si="27"/>
        <v>6372</v>
      </c>
      <c r="AK190" s="39">
        <f t="shared" si="28"/>
        <v>21.6</v>
      </c>
      <c r="AL190" s="43">
        <v>0</v>
      </c>
      <c r="AM190" s="43">
        <f t="shared" si="35"/>
        <v>1320000</v>
      </c>
      <c r="AN190" s="43">
        <f t="shared" si="29"/>
        <v>0</v>
      </c>
      <c r="AO190" s="60">
        <f t="shared" si="30"/>
        <v>0</v>
      </c>
      <c r="AP190" s="43">
        <f t="shared" si="31"/>
        <v>10322640</v>
      </c>
      <c r="AR190" s="43">
        <f t="shared" si="32"/>
        <v>0</v>
      </c>
      <c r="AS190" s="43">
        <f t="shared" si="33"/>
        <v>11642640</v>
      </c>
      <c r="AT190" s="35" t="s">
        <v>479</v>
      </c>
      <c r="AU190" s="35" t="s">
        <v>480</v>
      </c>
      <c r="AV190" s="35" t="s">
        <v>481</v>
      </c>
      <c r="AW190" s="35" t="s">
        <v>482</v>
      </c>
    </row>
    <row r="191" spans="1:49" ht="25.05" customHeight="1" x14ac:dyDescent="0.3">
      <c r="A191" s="35">
        <v>14585</v>
      </c>
      <c r="B191" s="35" t="s">
        <v>125</v>
      </c>
      <c r="C191" s="35" t="s">
        <v>126</v>
      </c>
      <c r="D191" s="36">
        <v>1</v>
      </c>
      <c r="E191" s="36">
        <v>2025</v>
      </c>
      <c r="F191" s="36">
        <v>2025</v>
      </c>
      <c r="G191" s="35" t="s">
        <v>127</v>
      </c>
      <c r="H191" s="35" t="s">
        <v>125</v>
      </c>
      <c r="I191" s="35" t="s">
        <v>128</v>
      </c>
      <c r="J191" s="37" t="s">
        <v>762</v>
      </c>
      <c r="K191" s="35" t="s">
        <v>763</v>
      </c>
      <c r="L191" s="35" t="s">
        <v>65</v>
      </c>
      <c r="M191" s="35" t="s">
        <v>65</v>
      </c>
      <c r="N191" s="35">
        <v>5</v>
      </c>
      <c r="O191" s="35" t="s">
        <v>236</v>
      </c>
      <c r="P191" s="35" t="s">
        <v>770</v>
      </c>
      <c r="Q191" s="35" t="s">
        <v>152</v>
      </c>
      <c r="R191" s="35" t="s">
        <v>61</v>
      </c>
      <c r="S191" s="35" t="s">
        <v>107</v>
      </c>
      <c r="T191" s="35" t="s">
        <v>63</v>
      </c>
      <c r="U191" s="36">
        <v>10</v>
      </c>
      <c r="V191" s="36">
        <v>108</v>
      </c>
      <c r="W191" s="36" t="s">
        <v>65</v>
      </c>
      <c r="X191" s="39">
        <f t="shared" si="34"/>
        <v>108</v>
      </c>
      <c r="Y191" s="36">
        <v>4</v>
      </c>
      <c r="Z191" s="36" t="s">
        <v>64</v>
      </c>
      <c r="AA191" s="36" t="s">
        <v>67</v>
      </c>
      <c r="AB191" s="45" t="s">
        <v>67</v>
      </c>
      <c r="AC191" s="46" t="s">
        <v>65</v>
      </c>
      <c r="AD191" s="41" t="s">
        <v>771</v>
      </c>
      <c r="AE191" s="39" t="s">
        <v>67</v>
      </c>
      <c r="AF191" s="51"/>
      <c r="AG191" s="35" t="s">
        <v>68</v>
      </c>
      <c r="AH191" s="39">
        <f t="shared" si="26"/>
        <v>27</v>
      </c>
      <c r="AI191" s="39">
        <v>2</v>
      </c>
      <c r="AJ191" s="43">
        <f t="shared" si="27"/>
        <v>6372</v>
      </c>
      <c r="AK191" s="39">
        <f t="shared" si="28"/>
        <v>27</v>
      </c>
      <c r="AL191" s="43">
        <v>0</v>
      </c>
      <c r="AM191" s="43">
        <f t="shared" si="35"/>
        <v>1080000</v>
      </c>
      <c r="AN191" s="43">
        <f t="shared" si="29"/>
        <v>0</v>
      </c>
      <c r="AO191" s="43">
        <f t="shared" si="30"/>
        <v>0</v>
      </c>
      <c r="AP191" s="43">
        <f t="shared" si="31"/>
        <v>6881760</v>
      </c>
      <c r="AR191" s="43">
        <f t="shared" si="32"/>
        <v>0</v>
      </c>
      <c r="AS191" s="43">
        <f t="shared" si="33"/>
        <v>7961760</v>
      </c>
      <c r="AT191" s="35" t="s">
        <v>211</v>
      </c>
      <c r="AU191" s="35" t="s">
        <v>330</v>
      </c>
      <c r="AV191" s="35" t="s">
        <v>331</v>
      </c>
      <c r="AW191" s="35" t="s">
        <v>332</v>
      </c>
    </row>
    <row r="192" spans="1:49" ht="25.05" customHeight="1" x14ac:dyDescent="0.3">
      <c r="A192" s="35">
        <v>14235</v>
      </c>
      <c r="B192" s="35" t="s">
        <v>138</v>
      </c>
      <c r="C192" s="35" t="s">
        <v>139</v>
      </c>
      <c r="D192" s="36">
        <v>1</v>
      </c>
      <c r="E192" s="36">
        <v>2025</v>
      </c>
      <c r="F192" s="36">
        <v>2025</v>
      </c>
      <c r="G192" s="35" t="s">
        <v>127</v>
      </c>
      <c r="H192" s="35" t="s">
        <v>138</v>
      </c>
      <c r="I192" s="35" t="s">
        <v>140</v>
      </c>
      <c r="J192" s="37" t="s">
        <v>762</v>
      </c>
      <c r="K192" s="35" t="s">
        <v>763</v>
      </c>
      <c r="L192" s="35" t="s">
        <v>284</v>
      </c>
      <c r="M192" s="35" t="s">
        <v>285</v>
      </c>
      <c r="N192" s="35">
        <v>5</v>
      </c>
      <c r="O192" s="35" t="s">
        <v>236</v>
      </c>
      <c r="P192" s="35" t="s">
        <v>333</v>
      </c>
      <c r="Q192" s="35" t="s">
        <v>152</v>
      </c>
      <c r="R192" s="35" t="s">
        <v>61</v>
      </c>
      <c r="S192" s="35" t="s">
        <v>107</v>
      </c>
      <c r="T192" s="35" t="s">
        <v>63</v>
      </c>
      <c r="U192" s="36">
        <v>10</v>
      </c>
      <c r="V192" s="36">
        <v>108</v>
      </c>
      <c r="W192" s="36">
        <v>12</v>
      </c>
      <c r="X192" s="39">
        <f t="shared" si="34"/>
        <v>120</v>
      </c>
      <c r="Y192" s="36">
        <v>5</v>
      </c>
      <c r="Z192" s="36" t="s">
        <v>64</v>
      </c>
      <c r="AA192" s="36" t="s">
        <v>67</v>
      </c>
      <c r="AB192" s="45" t="s">
        <v>67</v>
      </c>
      <c r="AC192" s="46" t="s">
        <v>65</v>
      </c>
      <c r="AD192" s="41" t="s">
        <v>339</v>
      </c>
      <c r="AE192" s="39" t="s">
        <v>67</v>
      </c>
      <c r="AF192" s="51"/>
      <c r="AG192" s="35" t="s">
        <v>68</v>
      </c>
      <c r="AH192" s="39">
        <f t="shared" si="26"/>
        <v>24</v>
      </c>
      <c r="AI192" s="39">
        <v>2</v>
      </c>
      <c r="AJ192" s="43">
        <f t="shared" si="27"/>
        <v>6372</v>
      </c>
      <c r="AK192" s="39">
        <f t="shared" si="28"/>
        <v>24</v>
      </c>
      <c r="AL192" s="43">
        <v>0</v>
      </c>
      <c r="AM192" s="43">
        <f t="shared" si="35"/>
        <v>960000</v>
      </c>
      <c r="AN192" s="43">
        <f t="shared" si="29"/>
        <v>0</v>
      </c>
      <c r="AO192" s="43">
        <f t="shared" si="30"/>
        <v>0</v>
      </c>
      <c r="AP192" s="43">
        <f t="shared" si="31"/>
        <v>7646400</v>
      </c>
      <c r="AR192" s="43">
        <f t="shared" si="32"/>
        <v>0</v>
      </c>
      <c r="AS192" s="43">
        <f t="shared" si="33"/>
        <v>8606400</v>
      </c>
      <c r="AT192" s="35" t="s">
        <v>335</v>
      </c>
      <c r="AU192" s="35" t="s">
        <v>336</v>
      </c>
      <c r="AV192" s="35" t="s">
        <v>337</v>
      </c>
      <c r="AW192" s="35" t="s">
        <v>340</v>
      </c>
    </row>
    <row r="193" spans="1:49" ht="25.05" customHeight="1" x14ac:dyDescent="0.3">
      <c r="A193" s="35">
        <v>14236</v>
      </c>
      <c r="B193" s="35" t="s">
        <v>138</v>
      </c>
      <c r="C193" s="35" t="s">
        <v>139</v>
      </c>
      <c r="D193" s="36">
        <v>1</v>
      </c>
      <c r="E193" s="36">
        <v>2025</v>
      </c>
      <c r="F193" s="36">
        <v>2025</v>
      </c>
      <c r="G193" s="35" t="s">
        <v>127</v>
      </c>
      <c r="H193" s="35" t="s">
        <v>138</v>
      </c>
      <c r="I193" s="35" t="s">
        <v>140</v>
      </c>
      <c r="J193" s="37" t="s">
        <v>762</v>
      </c>
      <c r="K193" s="35" t="s">
        <v>763</v>
      </c>
      <c r="L193" s="35" t="s">
        <v>284</v>
      </c>
      <c r="M193" s="35" t="s">
        <v>285</v>
      </c>
      <c r="N193" s="35">
        <v>5</v>
      </c>
      <c r="O193" s="35" t="s">
        <v>236</v>
      </c>
      <c r="P193" s="35" t="s">
        <v>333</v>
      </c>
      <c r="Q193" s="35" t="s">
        <v>152</v>
      </c>
      <c r="R193" s="35" t="s">
        <v>61</v>
      </c>
      <c r="S193" s="35" t="s">
        <v>107</v>
      </c>
      <c r="T193" s="35" t="s">
        <v>63</v>
      </c>
      <c r="U193" s="36">
        <v>10</v>
      </c>
      <c r="V193" s="36">
        <v>108</v>
      </c>
      <c r="W193" s="36">
        <v>12</v>
      </c>
      <c r="X193" s="39">
        <f t="shared" si="34"/>
        <v>120</v>
      </c>
      <c r="Y193" s="36">
        <v>5</v>
      </c>
      <c r="Z193" s="36" t="s">
        <v>64</v>
      </c>
      <c r="AA193" s="36" t="s">
        <v>67</v>
      </c>
      <c r="AB193" s="45" t="s">
        <v>67</v>
      </c>
      <c r="AC193" s="46" t="s">
        <v>65</v>
      </c>
      <c r="AD193" s="41" t="s">
        <v>339</v>
      </c>
      <c r="AE193" s="39" t="s">
        <v>67</v>
      </c>
      <c r="AF193" s="51"/>
      <c r="AG193" s="35" t="s">
        <v>68</v>
      </c>
      <c r="AH193" s="39">
        <f t="shared" si="26"/>
        <v>24</v>
      </c>
      <c r="AI193" s="39">
        <v>2</v>
      </c>
      <c r="AJ193" s="43">
        <f t="shared" si="27"/>
        <v>6372</v>
      </c>
      <c r="AK193" s="39">
        <f t="shared" si="28"/>
        <v>24</v>
      </c>
      <c r="AL193" s="43">
        <v>0</v>
      </c>
      <c r="AM193" s="43">
        <f t="shared" si="35"/>
        <v>960000</v>
      </c>
      <c r="AN193" s="43">
        <f t="shared" si="29"/>
        <v>0</v>
      </c>
      <c r="AO193" s="43">
        <f t="shared" si="30"/>
        <v>0</v>
      </c>
      <c r="AP193" s="43">
        <f t="shared" si="31"/>
        <v>7646400</v>
      </c>
      <c r="AR193" s="43">
        <f t="shared" si="32"/>
        <v>0</v>
      </c>
      <c r="AS193" s="43">
        <f t="shared" si="33"/>
        <v>8606400</v>
      </c>
      <c r="AT193" s="35" t="s">
        <v>335</v>
      </c>
      <c r="AU193" s="35" t="s">
        <v>336</v>
      </c>
      <c r="AV193" s="35" t="s">
        <v>337</v>
      </c>
      <c r="AW193" s="35" t="s">
        <v>340</v>
      </c>
    </row>
    <row r="194" spans="1:49" ht="25.05" customHeight="1" x14ac:dyDescent="0.3">
      <c r="A194" s="35">
        <v>14238</v>
      </c>
      <c r="B194" s="35" t="s">
        <v>138</v>
      </c>
      <c r="C194" s="35" t="s">
        <v>139</v>
      </c>
      <c r="D194" s="36">
        <v>1</v>
      </c>
      <c r="E194" s="36">
        <v>2025</v>
      </c>
      <c r="F194" s="36">
        <v>2025</v>
      </c>
      <c r="G194" s="35" t="s">
        <v>127</v>
      </c>
      <c r="H194" s="35" t="s">
        <v>138</v>
      </c>
      <c r="I194" s="35" t="s">
        <v>140</v>
      </c>
      <c r="J194" s="37" t="s">
        <v>762</v>
      </c>
      <c r="K194" s="35" t="s">
        <v>763</v>
      </c>
      <c r="L194" s="35" t="s">
        <v>284</v>
      </c>
      <c r="M194" s="35" t="s">
        <v>285</v>
      </c>
      <c r="N194" s="35">
        <v>13</v>
      </c>
      <c r="O194" s="35" t="s">
        <v>104</v>
      </c>
      <c r="P194" s="35" t="s">
        <v>341</v>
      </c>
      <c r="Q194" s="35" t="s">
        <v>152</v>
      </c>
      <c r="R194" s="35" t="s">
        <v>61</v>
      </c>
      <c r="S194" s="35" t="s">
        <v>107</v>
      </c>
      <c r="T194" s="35" t="s">
        <v>63</v>
      </c>
      <c r="U194" s="36">
        <v>10</v>
      </c>
      <c r="V194" s="36">
        <v>108</v>
      </c>
      <c r="W194" s="36">
        <v>12</v>
      </c>
      <c r="X194" s="39">
        <f t="shared" si="34"/>
        <v>120</v>
      </c>
      <c r="Y194" s="36">
        <v>5</v>
      </c>
      <c r="Z194" s="36" t="s">
        <v>64</v>
      </c>
      <c r="AA194" s="36" t="s">
        <v>67</v>
      </c>
      <c r="AB194" s="45" t="s">
        <v>67</v>
      </c>
      <c r="AC194" s="46" t="s">
        <v>65</v>
      </c>
      <c r="AD194" s="41" t="s">
        <v>772</v>
      </c>
      <c r="AE194" s="39" t="s">
        <v>67</v>
      </c>
      <c r="AF194" s="51"/>
      <c r="AG194" s="35" t="s">
        <v>68</v>
      </c>
      <c r="AH194" s="39">
        <f t="shared" ref="AH194:AH257" si="36">ROUNDUP(AK194,0)</f>
        <v>24</v>
      </c>
      <c r="AI194" s="39">
        <v>2</v>
      </c>
      <c r="AJ194" s="43">
        <f t="shared" ref="AJ194:AJ257" si="37">IF(AI194=1,5074,IF(AI194=2,6372,IF(AI194=3,7434,"ERROR")))</f>
        <v>6372</v>
      </c>
      <c r="AK194" s="39">
        <f t="shared" ref="AK194:AK257" si="38">+(X194/Y194)</f>
        <v>24</v>
      </c>
      <c r="AL194" s="43">
        <v>0</v>
      </c>
      <c r="AM194" s="43">
        <f t="shared" si="35"/>
        <v>960000</v>
      </c>
      <c r="AN194" s="43">
        <f t="shared" ref="AN194:AN257" si="39">IF(AA194="SI",5000*AH194*U194,0)</f>
        <v>0</v>
      </c>
      <c r="AO194" s="43">
        <f t="shared" ref="AO194:AO257" si="40">IF(AB194="SI",270000*U194,0)</f>
        <v>0</v>
      </c>
      <c r="AP194" s="43">
        <f t="shared" ref="AP194:AP257" si="41">+(AJ194*X194*U194)</f>
        <v>7646400</v>
      </c>
      <c r="AR194" s="43">
        <f t="shared" ref="AR194:AR257" si="42">+(AL194*U194)</f>
        <v>0</v>
      </c>
      <c r="AS194" s="43">
        <f t="shared" ref="AS194:AS257" si="43">+(AM194+AN194+AO194+AP194+AR194)</f>
        <v>8606400</v>
      </c>
      <c r="AT194" s="35" t="s">
        <v>335</v>
      </c>
      <c r="AU194" s="35" t="s">
        <v>336</v>
      </c>
      <c r="AV194" s="35" t="s">
        <v>337</v>
      </c>
      <c r="AW194" s="35" t="s">
        <v>340</v>
      </c>
    </row>
    <row r="195" spans="1:49" ht="25.05" customHeight="1" x14ac:dyDescent="0.3">
      <c r="A195" s="35">
        <v>14310</v>
      </c>
      <c r="B195" s="35" t="s">
        <v>49</v>
      </c>
      <c r="C195" s="35" t="s">
        <v>50</v>
      </c>
      <c r="D195" s="36">
        <v>4</v>
      </c>
      <c r="E195" s="36">
        <v>2025</v>
      </c>
      <c r="F195" s="36">
        <v>2025</v>
      </c>
      <c r="G195" s="35" t="s">
        <v>127</v>
      </c>
      <c r="H195" s="35" t="s">
        <v>49</v>
      </c>
      <c r="I195" s="35" t="s">
        <v>452</v>
      </c>
      <c r="J195" s="37" t="s">
        <v>773</v>
      </c>
      <c r="K195" s="35" t="s">
        <v>774</v>
      </c>
      <c r="L195" s="35" t="s">
        <v>65</v>
      </c>
      <c r="M195" s="35" t="s">
        <v>65</v>
      </c>
      <c r="N195" s="35">
        <v>5</v>
      </c>
      <c r="O195" s="35" t="s">
        <v>236</v>
      </c>
      <c r="P195" s="35" t="s">
        <v>775</v>
      </c>
      <c r="Q195" s="35" t="s">
        <v>445</v>
      </c>
      <c r="R195" s="35" t="s">
        <v>61</v>
      </c>
      <c r="S195" s="35" t="s">
        <v>107</v>
      </c>
      <c r="T195" s="35" t="s">
        <v>63</v>
      </c>
      <c r="U195" s="36">
        <v>10</v>
      </c>
      <c r="V195" s="36">
        <v>100</v>
      </c>
      <c r="W195" s="36" t="s">
        <v>65</v>
      </c>
      <c r="X195" s="39">
        <f t="shared" si="34"/>
        <v>100</v>
      </c>
      <c r="Y195" s="36">
        <v>5</v>
      </c>
      <c r="Z195" s="36" t="s">
        <v>64</v>
      </c>
      <c r="AA195" s="36" t="s">
        <v>67</v>
      </c>
      <c r="AB195" s="45" t="s">
        <v>67</v>
      </c>
      <c r="AC195" s="46" t="s">
        <v>65</v>
      </c>
      <c r="AD195" s="41" t="s">
        <v>776</v>
      </c>
      <c r="AE195" s="39" t="s">
        <v>67</v>
      </c>
      <c r="AF195" s="51"/>
      <c r="AG195" s="35" t="s">
        <v>68</v>
      </c>
      <c r="AH195" s="39">
        <f t="shared" si="36"/>
        <v>20</v>
      </c>
      <c r="AI195" s="39">
        <v>1</v>
      </c>
      <c r="AJ195" s="43">
        <f t="shared" si="37"/>
        <v>5074</v>
      </c>
      <c r="AK195" s="39">
        <f t="shared" si="38"/>
        <v>20</v>
      </c>
      <c r="AL195" s="43">
        <v>0</v>
      </c>
      <c r="AM195" s="43">
        <f t="shared" si="35"/>
        <v>800000</v>
      </c>
      <c r="AN195" s="43">
        <f t="shared" si="39"/>
        <v>0</v>
      </c>
      <c r="AO195" s="60">
        <f t="shared" si="40"/>
        <v>0</v>
      </c>
      <c r="AP195" s="43">
        <f t="shared" si="41"/>
        <v>5074000</v>
      </c>
      <c r="AR195" s="43">
        <f t="shared" si="42"/>
        <v>0</v>
      </c>
      <c r="AS195" s="43">
        <f t="shared" si="43"/>
        <v>5874000</v>
      </c>
      <c r="AT195" s="35" t="s">
        <v>633</v>
      </c>
      <c r="AU195" s="35" t="s">
        <v>532</v>
      </c>
      <c r="AV195" s="35" t="s">
        <v>634</v>
      </c>
      <c r="AW195" s="35" t="s">
        <v>635</v>
      </c>
    </row>
    <row r="196" spans="1:49" ht="25.05" customHeight="1" x14ac:dyDescent="0.3">
      <c r="A196" s="35">
        <v>14441</v>
      </c>
      <c r="B196" s="35" t="s">
        <v>309</v>
      </c>
      <c r="C196" s="48" t="s">
        <v>310</v>
      </c>
      <c r="D196" s="36">
        <v>1</v>
      </c>
      <c r="E196" s="36">
        <v>2025</v>
      </c>
      <c r="F196" s="36">
        <v>2025</v>
      </c>
      <c r="G196" s="35" t="s">
        <v>127</v>
      </c>
      <c r="H196" s="35" t="s">
        <v>309</v>
      </c>
      <c r="I196" s="35" t="s">
        <v>311</v>
      </c>
      <c r="J196" s="37" t="s">
        <v>773</v>
      </c>
      <c r="K196" s="35" t="s">
        <v>774</v>
      </c>
      <c r="L196" s="35" t="s">
        <v>65</v>
      </c>
      <c r="M196" s="35" t="s">
        <v>65</v>
      </c>
      <c r="N196" s="35">
        <v>7</v>
      </c>
      <c r="O196" s="35" t="s">
        <v>175</v>
      </c>
      <c r="P196" s="35" t="s">
        <v>319</v>
      </c>
      <c r="Q196" s="35" t="s">
        <v>132</v>
      </c>
      <c r="R196" s="35" t="s">
        <v>61</v>
      </c>
      <c r="S196" s="35" t="s">
        <v>107</v>
      </c>
      <c r="T196" s="35" t="s">
        <v>63</v>
      </c>
      <c r="U196" s="36">
        <v>15</v>
      </c>
      <c r="V196" s="36">
        <v>100</v>
      </c>
      <c r="W196" s="36" t="s">
        <v>65</v>
      </c>
      <c r="X196" s="39">
        <f t="shared" si="34"/>
        <v>100</v>
      </c>
      <c r="Y196" s="36">
        <v>4</v>
      </c>
      <c r="Z196" s="36" t="s">
        <v>64</v>
      </c>
      <c r="AA196" s="36" t="s">
        <v>67</v>
      </c>
      <c r="AB196" s="45" t="s">
        <v>67</v>
      </c>
      <c r="AC196" s="46" t="s">
        <v>65</v>
      </c>
      <c r="AD196" s="41" t="s">
        <v>767</v>
      </c>
      <c r="AE196" s="39" t="s">
        <v>67</v>
      </c>
      <c r="AF196" s="51"/>
      <c r="AG196" s="35" t="s">
        <v>68</v>
      </c>
      <c r="AH196" s="39">
        <f t="shared" si="36"/>
        <v>25</v>
      </c>
      <c r="AI196" s="39">
        <v>1</v>
      </c>
      <c r="AJ196" s="43">
        <f t="shared" si="37"/>
        <v>5074</v>
      </c>
      <c r="AK196" s="39">
        <f t="shared" si="38"/>
        <v>25</v>
      </c>
      <c r="AL196" s="43">
        <v>0</v>
      </c>
      <c r="AM196" s="43">
        <f t="shared" si="35"/>
        <v>1500000</v>
      </c>
      <c r="AN196" s="43">
        <f t="shared" si="39"/>
        <v>0</v>
      </c>
      <c r="AO196" s="43">
        <f t="shared" si="40"/>
        <v>0</v>
      </c>
      <c r="AP196" s="43">
        <f t="shared" si="41"/>
        <v>7611000</v>
      </c>
      <c r="AR196" s="43">
        <f t="shared" si="42"/>
        <v>0</v>
      </c>
      <c r="AS196" s="43">
        <f t="shared" si="43"/>
        <v>9111000</v>
      </c>
      <c r="AT196" s="35" t="s">
        <v>315</v>
      </c>
      <c r="AU196" s="35" t="s">
        <v>316</v>
      </c>
      <c r="AV196" s="35" t="s">
        <v>322</v>
      </c>
      <c r="AW196" s="35" t="s">
        <v>323</v>
      </c>
    </row>
    <row r="197" spans="1:49" ht="25.05" customHeight="1" x14ac:dyDescent="0.3">
      <c r="A197" s="35">
        <v>14250</v>
      </c>
      <c r="B197" s="35" t="s">
        <v>49</v>
      </c>
      <c r="C197" s="35" t="s">
        <v>50</v>
      </c>
      <c r="D197" s="36">
        <v>4</v>
      </c>
      <c r="E197" s="36">
        <v>2025</v>
      </c>
      <c r="F197" s="36">
        <v>2025</v>
      </c>
      <c r="G197" s="35" t="s">
        <v>127</v>
      </c>
      <c r="H197" s="35" t="s">
        <v>49</v>
      </c>
      <c r="I197" s="35" t="s">
        <v>452</v>
      </c>
      <c r="J197" s="37" t="s">
        <v>777</v>
      </c>
      <c r="K197" s="35" t="s">
        <v>778</v>
      </c>
      <c r="L197" s="35" t="s">
        <v>65</v>
      </c>
      <c r="M197" s="35" t="s">
        <v>65</v>
      </c>
      <c r="N197" s="35">
        <v>13</v>
      </c>
      <c r="O197" s="35" t="s">
        <v>104</v>
      </c>
      <c r="P197" s="35" t="s">
        <v>209</v>
      </c>
      <c r="Q197" s="35" t="s">
        <v>152</v>
      </c>
      <c r="R197" s="35" t="s">
        <v>61</v>
      </c>
      <c r="S197" s="35" t="s">
        <v>107</v>
      </c>
      <c r="T197" s="35" t="s">
        <v>63</v>
      </c>
      <c r="U197" s="36">
        <v>16</v>
      </c>
      <c r="V197" s="36">
        <v>116</v>
      </c>
      <c r="W197" s="36" t="s">
        <v>65</v>
      </c>
      <c r="X197" s="39">
        <f t="shared" si="34"/>
        <v>116</v>
      </c>
      <c r="Y197" s="36">
        <v>5</v>
      </c>
      <c r="Z197" s="36" t="s">
        <v>64</v>
      </c>
      <c r="AA197" s="36" t="s">
        <v>67</v>
      </c>
      <c r="AB197" s="45" t="s">
        <v>67</v>
      </c>
      <c r="AC197" s="46" t="s">
        <v>65</v>
      </c>
      <c r="AD197" s="41" t="s">
        <v>779</v>
      </c>
      <c r="AE197" s="39" t="s">
        <v>67</v>
      </c>
      <c r="AF197" s="51"/>
      <c r="AG197" s="35" t="s">
        <v>68</v>
      </c>
      <c r="AH197" s="39">
        <f t="shared" si="36"/>
        <v>24</v>
      </c>
      <c r="AI197" s="39">
        <v>3</v>
      </c>
      <c r="AJ197" s="43">
        <f t="shared" si="37"/>
        <v>7434</v>
      </c>
      <c r="AK197" s="39">
        <f t="shared" si="38"/>
        <v>23.2</v>
      </c>
      <c r="AL197" s="43">
        <v>0</v>
      </c>
      <c r="AM197" s="43">
        <f t="shared" si="35"/>
        <v>1536000</v>
      </c>
      <c r="AN197" s="43">
        <f t="shared" si="39"/>
        <v>0</v>
      </c>
      <c r="AO197" s="60">
        <f t="shared" si="40"/>
        <v>0</v>
      </c>
      <c r="AP197" s="43">
        <f t="shared" si="41"/>
        <v>13797504</v>
      </c>
      <c r="AR197" s="43">
        <f t="shared" si="42"/>
        <v>0</v>
      </c>
      <c r="AS197" s="43">
        <f t="shared" si="43"/>
        <v>15333504</v>
      </c>
      <c r="AT197" s="35" t="s">
        <v>651</v>
      </c>
      <c r="AU197" s="35" t="s">
        <v>652</v>
      </c>
      <c r="AV197" s="35" t="s">
        <v>653</v>
      </c>
      <c r="AW197" s="35" t="s">
        <v>654</v>
      </c>
    </row>
    <row r="198" spans="1:49" ht="25.05" customHeight="1" x14ac:dyDescent="0.3">
      <c r="A198" s="35">
        <v>14350</v>
      </c>
      <c r="B198" s="35" t="s">
        <v>138</v>
      </c>
      <c r="C198" s="35" t="s">
        <v>139</v>
      </c>
      <c r="D198" s="36">
        <v>1</v>
      </c>
      <c r="E198" s="36">
        <v>2025</v>
      </c>
      <c r="F198" s="36">
        <v>2025</v>
      </c>
      <c r="G198" s="35" t="s">
        <v>127</v>
      </c>
      <c r="H198" s="35" t="s">
        <v>138</v>
      </c>
      <c r="I198" s="35" t="s">
        <v>140</v>
      </c>
      <c r="J198" s="37" t="s">
        <v>777</v>
      </c>
      <c r="K198" s="35" t="s">
        <v>778</v>
      </c>
      <c r="L198" s="35" t="s">
        <v>65</v>
      </c>
      <c r="M198" s="35" t="s">
        <v>65</v>
      </c>
      <c r="N198" s="35">
        <v>4</v>
      </c>
      <c r="O198" s="35" t="s">
        <v>286</v>
      </c>
      <c r="P198" s="35" t="s">
        <v>722</v>
      </c>
      <c r="Q198" s="35" t="s">
        <v>145</v>
      </c>
      <c r="R198" s="35" t="s">
        <v>61</v>
      </c>
      <c r="S198" s="35" t="s">
        <v>107</v>
      </c>
      <c r="T198" s="35" t="s">
        <v>63</v>
      </c>
      <c r="U198" s="36">
        <v>10</v>
      </c>
      <c r="V198" s="36">
        <v>116</v>
      </c>
      <c r="W198" s="36" t="s">
        <v>65</v>
      </c>
      <c r="X198" s="39">
        <f t="shared" si="34"/>
        <v>116</v>
      </c>
      <c r="Y198" s="36">
        <v>4</v>
      </c>
      <c r="Z198" s="36" t="s">
        <v>64</v>
      </c>
      <c r="AA198" s="36" t="s">
        <v>67</v>
      </c>
      <c r="AB198" s="45" t="s">
        <v>67</v>
      </c>
      <c r="AC198" s="46" t="s">
        <v>65</v>
      </c>
      <c r="AD198" s="41" t="s">
        <v>780</v>
      </c>
      <c r="AE198" s="39" t="s">
        <v>67</v>
      </c>
      <c r="AF198" s="51"/>
      <c r="AG198" s="35" t="s">
        <v>68</v>
      </c>
      <c r="AH198" s="39">
        <f t="shared" si="36"/>
        <v>29</v>
      </c>
      <c r="AI198" s="39">
        <v>3</v>
      </c>
      <c r="AJ198" s="43">
        <f t="shared" si="37"/>
        <v>7434</v>
      </c>
      <c r="AK198" s="39">
        <f t="shared" si="38"/>
        <v>29</v>
      </c>
      <c r="AL198" s="43">
        <v>0</v>
      </c>
      <c r="AM198" s="43">
        <f t="shared" si="35"/>
        <v>1160000</v>
      </c>
      <c r="AN198" s="43">
        <f t="shared" si="39"/>
        <v>0</v>
      </c>
      <c r="AO198" s="43">
        <f t="shared" si="40"/>
        <v>0</v>
      </c>
      <c r="AP198" s="43">
        <f t="shared" si="41"/>
        <v>8623440</v>
      </c>
      <c r="AR198" s="43">
        <f t="shared" si="42"/>
        <v>0</v>
      </c>
      <c r="AS198" s="43">
        <f t="shared" si="43"/>
        <v>9783440</v>
      </c>
      <c r="AT198" s="35" t="s">
        <v>147</v>
      </c>
      <c r="AU198" s="35" t="s">
        <v>148</v>
      </c>
      <c r="AV198" s="35" t="s">
        <v>149</v>
      </c>
      <c r="AW198" s="35" t="s">
        <v>551</v>
      </c>
    </row>
    <row r="199" spans="1:49" ht="25.05" customHeight="1" x14ac:dyDescent="0.3">
      <c r="A199" s="35">
        <v>14479</v>
      </c>
      <c r="B199" s="35" t="s">
        <v>190</v>
      </c>
      <c r="C199" s="35" t="s">
        <v>191</v>
      </c>
      <c r="D199" s="36">
        <v>1</v>
      </c>
      <c r="E199" s="36">
        <v>2025</v>
      </c>
      <c r="F199" s="36">
        <v>2025</v>
      </c>
      <c r="G199" s="35" t="s">
        <v>127</v>
      </c>
      <c r="H199" s="35" t="s">
        <v>190</v>
      </c>
      <c r="I199" s="35" t="s">
        <v>192</v>
      </c>
      <c r="J199" s="37" t="s">
        <v>781</v>
      </c>
      <c r="K199" s="35" t="s">
        <v>65</v>
      </c>
      <c r="L199" s="35" t="s">
        <v>65</v>
      </c>
      <c r="M199" s="35" t="s">
        <v>65</v>
      </c>
      <c r="N199" s="35">
        <v>6</v>
      </c>
      <c r="O199" s="35" t="s">
        <v>375</v>
      </c>
      <c r="P199" s="35" t="s">
        <v>782</v>
      </c>
      <c r="Q199" s="35" t="s">
        <v>158</v>
      </c>
      <c r="R199" s="35" t="s">
        <v>61</v>
      </c>
      <c r="S199" s="35" t="s">
        <v>107</v>
      </c>
      <c r="T199" s="35" t="s">
        <v>108</v>
      </c>
      <c r="U199" s="36">
        <v>20</v>
      </c>
      <c r="V199" s="36">
        <v>115</v>
      </c>
      <c r="W199" s="36" t="s">
        <v>65</v>
      </c>
      <c r="X199" s="39">
        <f t="shared" si="34"/>
        <v>115</v>
      </c>
      <c r="Y199" s="36">
        <v>4</v>
      </c>
      <c r="Z199" s="36" t="s">
        <v>64</v>
      </c>
      <c r="AA199" s="36" t="s">
        <v>67</v>
      </c>
      <c r="AB199" s="45" t="s">
        <v>67</v>
      </c>
      <c r="AC199" s="46" t="s">
        <v>783</v>
      </c>
      <c r="AD199" s="41" t="s">
        <v>784</v>
      </c>
      <c r="AE199" s="39" t="s">
        <v>67</v>
      </c>
      <c r="AF199" s="51"/>
      <c r="AG199" s="35" t="s">
        <v>68</v>
      </c>
      <c r="AH199" s="39">
        <f t="shared" si="36"/>
        <v>29</v>
      </c>
      <c r="AI199" s="39">
        <v>1</v>
      </c>
      <c r="AJ199" s="43">
        <f t="shared" si="37"/>
        <v>5074</v>
      </c>
      <c r="AK199" s="39">
        <f t="shared" si="38"/>
        <v>28.75</v>
      </c>
      <c r="AL199" s="43">
        <v>0</v>
      </c>
      <c r="AM199" s="43">
        <f t="shared" si="35"/>
        <v>2320000</v>
      </c>
      <c r="AN199" s="43">
        <f t="shared" si="39"/>
        <v>0</v>
      </c>
      <c r="AO199" s="43">
        <f t="shared" si="40"/>
        <v>0</v>
      </c>
      <c r="AP199" s="43">
        <f t="shared" si="41"/>
        <v>11670200</v>
      </c>
      <c r="AR199" s="43">
        <f t="shared" si="42"/>
        <v>0</v>
      </c>
      <c r="AS199" s="43">
        <f t="shared" si="43"/>
        <v>13990200</v>
      </c>
      <c r="AT199" s="35" t="s">
        <v>195</v>
      </c>
      <c r="AU199" s="35" t="s">
        <v>196</v>
      </c>
      <c r="AV199" s="35" t="s">
        <v>785</v>
      </c>
      <c r="AW199" s="35" t="s">
        <v>786</v>
      </c>
    </row>
    <row r="200" spans="1:49" ht="25.05" customHeight="1" x14ac:dyDescent="0.3">
      <c r="A200" s="35">
        <v>14484</v>
      </c>
      <c r="B200" s="35" t="s">
        <v>190</v>
      </c>
      <c r="C200" s="35" t="s">
        <v>191</v>
      </c>
      <c r="D200" s="36">
        <v>1</v>
      </c>
      <c r="E200" s="36">
        <v>2025</v>
      </c>
      <c r="F200" s="36">
        <v>2025</v>
      </c>
      <c r="G200" s="35" t="s">
        <v>127</v>
      </c>
      <c r="H200" s="35" t="s">
        <v>190</v>
      </c>
      <c r="I200" s="35" t="s">
        <v>192</v>
      </c>
      <c r="J200" s="37" t="s">
        <v>781</v>
      </c>
      <c r="K200" s="35" t="s">
        <v>65</v>
      </c>
      <c r="L200" s="35" t="s">
        <v>65</v>
      </c>
      <c r="M200" s="35" t="s">
        <v>65</v>
      </c>
      <c r="N200" s="35">
        <v>6</v>
      </c>
      <c r="O200" s="35" t="s">
        <v>375</v>
      </c>
      <c r="P200" s="35" t="s">
        <v>787</v>
      </c>
      <c r="Q200" s="35" t="s">
        <v>158</v>
      </c>
      <c r="R200" s="35" t="s">
        <v>61</v>
      </c>
      <c r="S200" s="35" t="s">
        <v>107</v>
      </c>
      <c r="T200" s="35" t="s">
        <v>108</v>
      </c>
      <c r="U200" s="36">
        <v>20</v>
      </c>
      <c r="V200" s="36">
        <v>115</v>
      </c>
      <c r="W200" s="36" t="s">
        <v>65</v>
      </c>
      <c r="X200" s="39">
        <f t="shared" ref="X200:X263" si="44">(SUM(V200:W200))*1</f>
        <v>115</v>
      </c>
      <c r="Y200" s="36">
        <v>3</v>
      </c>
      <c r="Z200" s="36" t="s">
        <v>64</v>
      </c>
      <c r="AA200" s="36" t="s">
        <v>67</v>
      </c>
      <c r="AB200" s="45" t="s">
        <v>67</v>
      </c>
      <c r="AC200" s="46" t="s">
        <v>783</v>
      </c>
      <c r="AD200" s="41" t="s">
        <v>788</v>
      </c>
      <c r="AE200" s="39" t="s">
        <v>67</v>
      </c>
      <c r="AF200" s="51"/>
      <c r="AG200" s="35" t="s">
        <v>68</v>
      </c>
      <c r="AH200" s="39">
        <f t="shared" si="36"/>
        <v>39</v>
      </c>
      <c r="AI200" s="39">
        <v>1</v>
      </c>
      <c r="AJ200" s="43">
        <f t="shared" si="37"/>
        <v>5074</v>
      </c>
      <c r="AK200" s="39">
        <f t="shared" si="38"/>
        <v>38.333333333333336</v>
      </c>
      <c r="AL200" s="43">
        <v>0</v>
      </c>
      <c r="AM200" s="43">
        <f t="shared" si="35"/>
        <v>3120000</v>
      </c>
      <c r="AN200" s="43">
        <f t="shared" si="39"/>
        <v>0</v>
      </c>
      <c r="AO200" s="43">
        <f t="shared" si="40"/>
        <v>0</v>
      </c>
      <c r="AP200" s="43">
        <f t="shared" si="41"/>
        <v>11670200</v>
      </c>
      <c r="AR200" s="43">
        <f t="shared" si="42"/>
        <v>0</v>
      </c>
      <c r="AS200" s="43">
        <f t="shared" si="43"/>
        <v>14790200</v>
      </c>
      <c r="AT200" s="35" t="s">
        <v>195</v>
      </c>
      <c r="AU200" s="35" t="s">
        <v>196</v>
      </c>
      <c r="AV200" s="35" t="s">
        <v>785</v>
      </c>
      <c r="AW200" s="35" t="s">
        <v>786</v>
      </c>
    </row>
    <row r="201" spans="1:49" ht="25.05" customHeight="1" x14ac:dyDescent="0.3">
      <c r="A201" s="35">
        <v>14485</v>
      </c>
      <c r="B201" s="35" t="s">
        <v>190</v>
      </c>
      <c r="C201" s="35" t="s">
        <v>191</v>
      </c>
      <c r="D201" s="36">
        <v>1</v>
      </c>
      <c r="E201" s="36">
        <v>2025</v>
      </c>
      <c r="F201" s="36">
        <v>2025</v>
      </c>
      <c r="G201" s="35" t="s">
        <v>127</v>
      </c>
      <c r="H201" s="35" t="s">
        <v>190</v>
      </c>
      <c r="I201" s="35" t="s">
        <v>192</v>
      </c>
      <c r="J201" s="37" t="s">
        <v>781</v>
      </c>
      <c r="K201" s="35" t="s">
        <v>65</v>
      </c>
      <c r="L201" s="35" t="s">
        <v>65</v>
      </c>
      <c r="M201" s="35" t="s">
        <v>65</v>
      </c>
      <c r="N201" s="35">
        <v>6</v>
      </c>
      <c r="O201" s="35" t="s">
        <v>375</v>
      </c>
      <c r="P201" s="35" t="s">
        <v>789</v>
      </c>
      <c r="Q201" s="35" t="s">
        <v>158</v>
      </c>
      <c r="R201" s="35" t="s">
        <v>61</v>
      </c>
      <c r="S201" s="35" t="s">
        <v>107</v>
      </c>
      <c r="T201" s="35" t="s">
        <v>108</v>
      </c>
      <c r="U201" s="36">
        <v>20</v>
      </c>
      <c r="V201" s="36">
        <v>115</v>
      </c>
      <c r="W201" s="36" t="s">
        <v>65</v>
      </c>
      <c r="X201" s="39">
        <f t="shared" si="44"/>
        <v>115</v>
      </c>
      <c r="Y201" s="36">
        <v>3</v>
      </c>
      <c r="Z201" s="36" t="s">
        <v>64</v>
      </c>
      <c r="AA201" s="36" t="s">
        <v>67</v>
      </c>
      <c r="AB201" s="45" t="s">
        <v>67</v>
      </c>
      <c r="AC201" s="46" t="s">
        <v>783</v>
      </c>
      <c r="AD201" s="41" t="s">
        <v>790</v>
      </c>
      <c r="AE201" s="39" t="s">
        <v>67</v>
      </c>
      <c r="AF201" s="51"/>
      <c r="AG201" s="35" t="s">
        <v>68</v>
      </c>
      <c r="AH201" s="39">
        <f t="shared" si="36"/>
        <v>39</v>
      </c>
      <c r="AI201" s="39">
        <v>1</v>
      </c>
      <c r="AJ201" s="43">
        <f t="shared" si="37"/>
        <v>5074</v>
      </c>
      <c r="AK201" s="39">
        <f t="shared" si="38"/>
        <v>38.333333333333336</v>
      </c>
      <c r="AL201" s="43">
        <v>0</v>
      </c>
      <c r="AM201" s="43">
        <f t="shared" si="35"/>
        <v>3120000</v>
      </c>
      <c r="AN201" s="43">
        <f t="shared" si="39"/>
        <v>0</v>
      </c>
      <c r="AO201" s="43">
        <f t="shared" si="40"/>
        <v>0</v>
      </c>
      <c r="AP201" s="43">
        <f t="shared" si="41"/>
        <v>11670200</v>
      </c>
      <c r="AR201" s="43">
        <f t="shared" si="42"/>
        <v>0</v>
      </c>
      <c r="AS201" s="43">
        <f t="shared" si="43"/>
        <v>14790200</v>
      </c>
      <c r="AT201" s="35" t="s">
        <v>195</v>
      </c>
      <c r="AU201" s="35" t="s">
        <v>196</v>
      </c>
      <c r="AV201" s="35" t="s">
        <v>785</v>
      </c>
      <c r="AW201" s="35" t="s">
        <v>786</v>
      </c>
    </row>
    <row r="202" spans="1:49" ht="25.05" customHeight="1" x14ac:dyDescent="0.3">
      <c r="A202" s="35">
        <v>14487</v>
      </c>
      <c r="B202" s="35" t="s">
        <v>190</v>
      </c>
      <c r="C202" s="35" t="s">
        <v>191</v>
      </c>
      <c r="D202" s="36">
        <v>1</v>
      </c>
      <c r="E202" s="36">
        <v>2025</v>
      </c>
      <c r="F202" s="36">
        <v>2025</v>
      </c>
      <c r="G202" s="35" t="s">
        <v>127</v>
      </c>
      <c r="H202" s="35" t="s">
        <v>190</v>
      </c>
      <c r="I202" s="35" t="s">
        <v>192</v>
      </c>
      <c r="J202" s="37" t="s">
        <v>781</v>
      </c>
      <c r="K202" s="35" t="s">
        <v>65</v>
      </c>
      <c r="L202" s="35" t="s">
        <v>65</v>
      </c>
      <c r="M202" s="35" t="s">
        <v>65</v>
      </c>
      <c r="N202" s="35">
        <v>6</v>
      </c>
      <c r="O202" s="35" t="s">
        <v>375</v>
      </c>
      <c r="P202" s="35" t="s">
        <v>791</v>
      </c>
      <c r="Q202" s="35" t="s">
        <v>158</v>
      </c>
      <c r="R202" s="35" t="s">
        <v>61</v>
      </c>
      <c r="S202" s="35" t="s">
        <v>107</v>
      </c>
      <c r="T202" s="35" t="s">
        <v>108</v>
      </c>
      <c r="U202" s="36">
        <v>20</v>
      </c>
      <c r="V202" s="36">
        <v>115</v>
      </c>
      <c r="W202" s="36" t="s">
        <v>65</v>
      </c>
      <c r="X202" s="39">
        <f t="shared" si="44"/>
        <v>115</v>
      </c>
      <c r="Y202" s="36">
        <v>3</v>
      </c>
      <c r="Z202" s="36" t="s">
        <v>64</v>
      </c>
      <c r="AA202" s="36" t="s">
        <v>67</v>
      </c>
      <c r="AB202" s="45" t="s">
        <v>67</v>
      </c>
      <c r="AC202" s="46" t="s">
        <v>783</v>
      </c>
      <c r="AD202" s="41" t="s">
        <v>792</v>
      </c>
      <c r="AE202" s="39" t="s">
        <v>67</v>
      </c>
      <c r="AF202" s="51"/>
      <c r="AG202" s="35" t="s">
        <v>68</v>
      </c>
      <c r="AH202" s="39">
        <f t="shared" si="36"/>
        <v>39</v>
      </c>
      <c r="AI202" s="39">
        <v>1</v>
      </c>
      <c r="AJ202" s="43">
        <f t="shared" si="37"/>
        <v>5074</v>
      </c>
      <c r="AK202" s="39">
        <f t="shared" si="38"/>
        <v>38.333333333333336</v>
      </c>
      <c r="AL202" s="43">
        <v>0</v>
      </c>
      <c r="AM202" s="43">
        <f t="shared" si="35"/>
        <v>3120000</v>
      </c>
      <c r="AN202" s="43">
        <f t="shared" si="39"/>
        <v>0</v>
      </c>
      <c r="AO202" s="43">
        <f t="shared" si="40"/>
        <v>0</v>
      </c>
      <c r="AP202" s="43">
        <f t="shared" si="41"/>
        <v>11670200</v>
      </c>
      <c r="AR202" s="43">
        <f t="shared" si="42"/>
        <v>0</v>
      </c>
      <c r="AS202" s="43">
        <f t="shared" si="43"/>
        <v>14790200</v>
      </c>
      <c r="AT202" s="35" t="s">
        <v>195</v>
      </c>
      <c r="AU202" s="35" t="s">
        <v>196</v>
      </c>
      <c r="AV202" s="35" t="s">
        <v>785</v>
      </c>
      <c r="AW202" s="35" t="s">
        <v>786</v>
      </c>
    </row>
    <row r="203" spans="1:49" ht="25.05" customHeight="1" x14ac:dyDescent="0.3">
      <c r="A203" s="35">
        <v>14488</v>
      </c>
      <c r="B203" s="35" t="s">
        <v>190</v>
      </c>
      <c r="C203" s="35" t="s">
        <v>191</v>
      </c>
      <c r="D203" s="36">
        <v>1</v>
      </c>
      <c r="E203" s="36">
        <v>2025</v>
      </c>
      <c r="F203" s="36">
        <v>2025</v>
      </c>
      <c r="G203" s="35" t="s">
        <v>127</v>
      </c>
      <c r="H203" s="35" t="s">
        <v>190</v>
      </c>
      <c r="I203" s="35" t="s">
        <v>192</v>
      </c>
      <c r="J203" s="37" t="s">
        <v>781</v>
      </c>
      <c r="K203" s="35" t="s">
        <v>65</v>
      </c>
      <c r="L203" s="35" t="s">
        <v>65</v>
      </c>
      <c r="M203" s="35" t="s">
        <v>65</v>
      </c>
      <c r="N203" s="35">
        <v>6</v>
      </c>
      <c r="O203" s="35" t="s">
        <v>375</v>
      </c>
      <c r="P203" s="35" t="s">
        <v>376</v>
      </c>
      <c r="Q203" s="35" t="s">
        <v>158</v>
      </c>
      <c r="R203" s="35" t="s">
        <v>61</v>
      </c>
      <c r="S203" s="35" t="s">
        <v>107</v>
      </c>
      <c r="T203" s="35" t="s">
        <v>108</v>
      </c>
      <c r="U203" s="36">
        <v>20</v>
      </c>
      <c r="V203" s="36">
        <v>115</v>
      </c>
      <c r="W203" s="36" t="s">
        <v>65</v>
      </c>
      <c r="X203" s="39">
        <f t="shared" si="44"/>
        <v>115</v>
      </c>
      <c r="Y203" s="36">
        <v>3</v>
      </c>
      <c r="Z203" s="36" t="s">
        <v>64</v>
      </c>
      <c r="AA203" s="36" t="s">
        <v>67</v>
      </c>
      <c r="AB203" s="45" t="s">
        <v>67</v>
      </c>
      <c r="AC203" s="46" t="s">
        <v>783</v>
      </c>
      <c r="AD203" s="41" t="s">
        <v>792</v>
      </c>
      <c r="AE203" s="39" t="s">
        <v>67</v>
      </c>
      <c r="AF203" s="51"/>
      <c r="AG203" s="35" t="s">
        <v>68</v>
      </c>
      <c r="AH203" s="39">
        <f t="shared" si="36"/>
        <v>39</v>
      </c>
      <c r="AI203" s="39">
        <v>1</v>
      </c>
      <c r="AJ203" s="43">
        <f t="shared" si="37"/>
        <v>5074</v>
      </c>
      <c r="AK203" s="39">
        <f t="shared" si="38"/>
        <v>38.333333333333336</v>
      </c>
      <c r="AL203" s="43">
        <v>0</v>
      </c>
      <c r="AM203" s="43">
        <f t="shared" si="35"/>
        <v>3120000</v>
      </c>
      <c r="AN203" s="43">
        <f t="shared" si="39"/>
        <v>0</v>
      </c>
      <c r="AO203" s="43">
        <f t="shared" si="40"/>
        <v>0</v>
      </c>
      <c r="AP203" s="43">
        <f t="shared" si="41"/>
        <v>11670200</v>
      </c>
      <c r="AR203" s="43">
        <f t="shared" si="42"/>
        <v>0</v>
      </c>
      <c r="AS203" s="43">
        <f t="shared" si="43"/>
        <v>14790200</v>
      </c>
      <c r="AT203" s="35" t="s">
        <v>195</v>
      </c>
      <c r="AU203" s="35" t="s">
        <v>196</v>
      </c>
      <c r="AV203" s="35" t="s">
        <v>785</v>
      </c>
      <c r="AW203" s="35" t="s">
        <v>786</v>
      </c>
    </row>
    <row r="204" spans="1:49" ht="25.05" customHeight="1" x14ac:dyDescent="0.3">
      <c r="A204" s="35">
        <v>14490</v>
      </c>
      <c r="B204" s="35" t="s">
        <v>190</v>
      </c>
      <c r="C204" s="35" t="s">
        <v>191</v>
      </c>
      <c r="D204" s="36">
        <v>1</v>
      </c>
      <c r="E204" s="36">
        <v>2025</v>
      </c>
      <c r="F204" s="36">
        <v>2025</v>
      </c>
      <c r="G204" s="35" t="s">
        <v>127</v>
      </c>
      <c r="H204" s="35" t="s">
        <v>190</v>
      </c>
      <c r="I204" s="35" t="s">
        <v>192</v>
      </c>
      <c r="J204" s="37" t="s">
        <v>781</v>
      </c>
      <c r="K204" s="35" t="s">
        <v>65</v>
      </c>
      <c r="L204" s="35" t="s">
        <v>65</v>
      </c>
      <c r="M204" s="35" t="s">
        <v>65</v>
      </c>
      <c r="N204" s="35">
        <v>7</v>
      </c>
      <c r="O204" s="35" t="s">
        <v>175</v>
      </c>
      <c r="P204" s="35" t="s">
        <v>793</v>
      </c>
      <c r="Q204" s="35" t="s">
        <v>158</v>
      </c>
      <c r="R204" s="35" t="s">
        <v>61</v>
      </c>
      <c r="S204" s="35" t="s">
        <v>107</v>
      </c>
      <c r="T204" s="35" t="s">
        <v>108</v>
      </c>
      <c r="U204" s="36">
        <v>20</v>
      </c>
      <c r="V204" s="36">
        <v>115</v>
      </c>
      <c r="W204" s="36" t="s">
        <v>65</v>
      </c>
      <c r="X204" s="39">
        <f t="shared" si="44"/>
        <v>115</v>
      </c>
      <c r="Y204" s="36">
        <v>3</v>
      </c>
      <c r="Z204" s="36" t="s">
        <v>64</v>
      </c>
      <c r="AA204" s="36" t="s">
        <v>67</v>
      </c>
      <c r="AB204" s="45" t="s">
        <v>67</v>
      </c>
      <c r="AC204" s="46" t="s">
        <v>783</v>
      </c>
      <c r="AD204" s="41" t="s">
        <v>792</v>
      </c>
      <c r="AE204" s="39" t="s">
        <v>67</v>
      </c>
      <c r="AF204" s="51"/>
      <c r="AG204" s="35" t="s">
        <v>68</v>
      </c>
      <c r="AH204" s="39">
        <f t="shared" si="36"/>
        <v>39</v>
      </c>
      <c r="AI204" s="39">
        <v>1</v>
      </c>
      <c r="AJ204" s="43">
        <f t="shared" si="37"/>
        <v>5074</v>
      </c>
      <c r="AK204" s="39">
        <f t="shared" si="38"/>
        <v>38.333333333333336</v>
      </c>
      <c r="AL204" s="43">
        <v>0</v>
      </c>
      <c r="AM204" s="43">
        <f t="shared" ref="AM204:AM267" si="45">IF(Z204="SI",4000*U204*AH204,0)</f>
        <v>3120000</v>
      </c>
      <c r="AN204" s="43">
        <f t="shared" si="39"/>
        <v>0</v>
      </c>
      <c r="AO204" s="43">
        <f t="shared" si="40"/>
        <v>0</v>
      </c>
      <c r="AP204" s="43">
        <f t="shared" si="41"/>
        <v>11670200</v>
      </c>
      <c r="AR204" s="43">
        <f t="shared" si="42"/>
        <v>0</v>
      </c>
      <c r="AS204" s="43">
        <f t="shared" si="43"/>
        <v>14790200</v>
      </c>
      <c r="AT204" s="35" t="s">
        <v>195</v>
      </c>
      <c r="AU204" s="35" t="s">
        <v>196</v>
      </c>
      <c r="AV204" s="35" t="s">
        <v>785</v>
      </c>
      <c r="AW204" s="35" t="s">
        <v>786</v>
      </c>
    </row>
    <row r="205" spans="1:49" ht="25.05" customHeight="1" x14ac:dyDescent="0.3">
      <c r="A205" s="35">
        <v>14492</v>
      </c>
      <c r="B205" s="35" t="s">
        <v>190</v>
      </c>
      <c r="C205" s="35" t="s">
        <v>191</v>
      </c>
      <c r="D205" s="36">
        <v>1</v>
      </c>
      <c r="E205" s="36">
        <v>2025</v>
      </c>
      <c r="F205" s="36">
        <v>2025</v>
      </c>
      <c r="G205" s="35" t="s">
        <v>127</v>
      </c>
      <c r="H205" s="35" t="s">
        <v>190</v>
      </c>
      <c r="I205" s="35" t="s">
        <v>192</v>
      </c>
      <c r="J205" s="37" t="s">
        <v>781</v>
      </c>
      <c r="K205" s="35" t="s">
        <v>65</v>
      </c>
      <c r="L205" s="35" t="s">
        <v>65</v>
      </c>
      <c r="M205" s="35" t="s">
        <v>65</v>
      </c>
      <c r="N205" s="35">
        <v>7</v>
      </c>
      <c r="O205" s="35" t="s">
        <v>175</v>
      </c>
      <c r="P205" s="35" t="s">
        <v>319</v>
      </c>
      <c r="Q205" s="35" t="s">
        <v>158</v>
      </c>
      <c r="R205" s="35" t="s">
        <v>61</v>
      </c>
      <c r="S205" s="35" t="s">
        <v>107</v>
      </c>
      <c r="T205" s="35" t="s">
        <v>108</v>
      </c>
      <c r="U205" s="36">
        <v>20</v>
      </c>
      <c r="V205" s="36">
        <v>115</v>
      </c>
      <c r="W205" s="36" t="s">
        <v>65</v>
      </c>
      <c r="X205" s="39">
        <f t="shared" si="44"/>
        <v>115</v>
      </c>
      <c r="Y205" s="36">
        <v>3</v>
      </c>
      <c r="Z205" s="36" t="s">
        <v>64</v>
      </c>
      <c r="AA205" s="36" t="s">
        <v>67</v>
      </c>
      <c r="AB205" s="45" t="s">
        <v>67</v>
      </c>
      <c r="AC205" s="46" t="s">
        <v>783</v>
      </c>
      <c r="AD205" s="41" t="s">
        <v>794</v>
      </c>
      <c r="AE205" s="39" t="s">
        <v>67</v>
      </c>
      <c r="AF205" s="51"/>
      <c r="AG205" s="35" t="s">
        <v>68</v>
      </c>
      <c r="AH205" s="39">
        <f t="shared" si="36"/>
        <v>39</v>
      </c>
      <c r="AI205" s="39">
        <v>1</v>
      </c>
      <c r="AJ205" s="43">
        <f t="shared" si="37"/>
        <v>5074</v>
      </c>
      <c r="AK205" s="39">
        <f t="shared" si="38"/>
        <v>38.333333333333336</v>
      </c>
      <c r="AL205" s="43">
        <v>0</v>
      </c>
      <c r="AM205" s="43">
        <f t="shared" si="45"/>
        <v>3120000</v>
      </c>
      <c r="AN205" s="43">
        <f t="shared" si="39"/>
        <v>0</v>
      </c>
      <c r="AO205" s="43">
        <f t="shared" si="40"/>
        <v>0</v>
      </c>
      <c r="AP205" s="43">
        <f t="shared" si="41"/>
        <v>11670200</v>
      </c>
      <c r="AR205" s="43">
        <f t="shared" si="42"/>
        <v>0</v>
      </c>
      <c r="AS205" s="43">
        <f t="shared" si="43"/>
        <v>14790200</v>
      </c>
      <c r="AT205" s="35" t="s">
        <v>195</v>
      </c>
      <c r="AU205" s="35" t="s">
        <v>196</v>
      </c>
      <c r="AV205" s="35" t="s">
        <v>785</v>
      </c>
      <c r="AW205" s="35" t="s">
        <v>786</v>
      </c>
    </row>
    <row r="206" spans="1:49" ht="25.05" customHeight="1" x14ac:dyDescent="0.3">
      <c r="A206" s="35">
        <v>14493</v>
      </c>
      <c r="B206" s="35" t="s">
        <v>190</v>
      </c>
      <c r="C206" s="35" t="s">
        <v>191</v>
      </c>
      <c r="D206" s="36">
        <v>1</v>
      </c>
      <c r="E206" s="36">
        <v>2025</v>
      </c>
      <c r="F206" s="36">
        <v>2025</v>
      </c>
      <c r="G206" s="35" t="s">
        <v>127</v>
      </c>
      <c r="H206" s="35" t="s">
        <v>190</v>
      </c>
      <c r="I206" s="35" t="s">
        <v>192</v>
      </c>
      <c r="J206" s="37" t="s">
        <v>781</v>
      </c>
      <c r="K206" s="35" t="s">
        <v>65</v>
      </c>
      <c r="L206" s="35" t="s">
        <v>65</v>
      </c>
      <c r="M206" s="35" t="s">
        <v>65</v>
      </c>
      <c r="N206" s="35">
        <v>7</v>
      </c>
      <c r="O206" s="35" t="s">
        <v>175</v>
      </c>
      <c r="P206" s="35" t="s">
        <v>319</v>
      </c>
      <c r="Q206" s="35" t="s">
        <v>158</v>
      </c>
      <c r="R206" s="35" t="s">
        <v>61</v>
      </c>
      <c r="S206" s="35" t="s">
        <v>107</v>
      </c>
      <c r="T206" s="35" t="s">
        <v>108</v>
      </c>
      <c r="U206" s="36">
        <v>20</v>
      </c>
      <c r="V206" s="36">
        <v>115</v>
      </c>
      <c r="W206" s="36" t="s">
        <v>65</v>
      </c>
      <c r="X206" s="39">
        <f t="shared" si="44"/>
        <v>115</v>
      </c>
      <c r="Y206" s="36">
        <v>3</v>
      </c>
      <c r="Z206" s="36" t="s">
        <v>64</v>
      </c>
      <c r="AA206" s="36" t="s">
        <v>67</v>
      </c>
      <c r="AB206" s="45" t="s">
        <v>67</v>
      </c>
      <c r="AC206" s="46" t="s">
        <v>783</v>
      </c>
      <c r="AD206" s="41" t="s">
        <v>794</v>
      </c>
      <c r="AE206" s="39" t="s">
        <v>67</v>
      </c>
      <c r="AF206" s="51"/>
      <c r="AG206" s="35" t="s">
        <v>68</v>
      </c>
      <c r="AH206" s="39">
        <f t="shared" si="36"/>
        <v>39</v>
      </c>
      <c r="AI206" s="39">
        <v>1</v>
      </c>
      <c r="AJ206" s="43">
        <f t="shared" si="37"/>
        <v>5074</v>
      </c>
      <c r="AK206" s="39">
        <f t="shared" si="38"/>
        <v>38.333333333333336</v>
      </c>
      <c r="AL206" s="43">
        <v>0</v>
      </c>
      <c r="AM206" s="43">
        <f t="shared" si="45"/>
        <v>3120000</v>
      </c>
      <c r="AN206" s="43">
        <f t="shared" si="39"/>
        <v>0</v>
      </c>
      <c r="AO206" s="43">
        <f t="shared" si="40"/>
        <v>0</v>
      </c>
      <c r="AP206" s="43">
        <f t="shared" si="41"/>
        <v>11670200</v>
      </c>
      <c r="AR206" s="43">
        <f t="shared" si="42"/>
        <v>0</v>
      </c>
      <c r="AS206" s="43">
        <f t="shared" si="43"/>
        <v>14790200</v>
      </c>
      <c r="AT206" s="35" t="s">
        <v>195</v>
      </c>
      <c r="AU206" s="35" t="s">
        <v>196</v>
      </c>
      <c r="AV206" s="35" t="s">
        <v>785</v>
      </c>
      <c r="AW206" s="35" t="s">
        <v>786</v>
      </c>
    </row>
    <row r="207" spans="1:49" ht="25.05" customHeight="1" x14ac:dyDescent="0.3">
      <c r="A207" s="35">
        <v>14511</v>
      </c>
      <c r="B207" s="35" t="s">
        <v>190</v>
      </c>
      <c r="C207" s="35" t="s">
        <v>191</v>
      </c>
      <c r="D207" s="36">
        <v>1</v>
      </c>
      <c r="E207" s="36">
        <v>2025</v>
      </c>
      <c r="F207" s="36">
        <v>2025</v>
      </c>
      <c r="G207" s="35" t="s">
        <v>127</v>
      </c>
      <c r="H207" s="35" t="s">
        <v>190</v>
      </c>
      <c r="I207" s="35" t="s">
        <v>192</v>
      </c>
      <c r="J207" s="37" t="s">
        <v>781</v>
      </c>
      <c r="K207" s="35" t="s">
        <v>65</v>
      </c>
      <c r="L207" s="35" t="s">
        <v>65</v>
      </c>
      <c r="M207" s="35" t="s">
        <v>65</v>
      </c>
      <c r="N207" s="35">
        <v>7</v>
      </c>
      <c r="O207" s="35" t="s">
        <v>175</v>
      </c>
      <c r="P207" s="35" t="s">
        <v>795</v>
      </c>
      <c r="Q207" s="35" t="s">
        <v>158</v>
      </c>
      <c r="R207" s="35" t="s">
        <v>61</v>
      </c>
      <c r="S207" s="35" t="s">
        <v>107</v>
      </c>
      <c r="T207" s="35" t="s">
        <v>108</v>
      </c>
      <c r="U207" s="36">
        <v>20</v>
      </c>
      <c r="V207" s="36">
        <v>115</v>
      </c>
      <c r="W207" s="36" t="s">
        <v>65</v>
      </c>
      <c r="X207" s="39">
        <f t="shared" si="44"/>
        <v>115</v>
      </c>
      <c r="Y207" s="36">
        <v>3</v>
      </c>
      <c r="Z207" s="36" t="s">
        <v>64</v>
      </c>
      <c r="AA207" s="36" t="s">
        <v>67</v>
      </c>
      <c r="AB207" s="45" t="s">
        <v>67</v>
      </c>
      <c r="AC207" s="46" t="s">
        <v>783</v>
      </c>
      <c r="AD207" s="41" t="s">
        <v>796</v>
      </c>
      <c r="AE207" s="39" t="s">
        <v>67</v>
      </c>
      <c r="AF207" s="51"/>
      <c r="AG207" s="35" t="s">
        <v>68</v>
      </c>
      <c r="AH207" s="39">
        <f t="shared" si="36"/>
        <v>39</v>
      </c>
      <c r="AI207" s="39">
        <v>1</v>
      </c>
      <c r="AJ207" s="43">
        <f t="shared" si="37"/>
        <v>5074</v>
      </c>
      <c r="AK207" s="39">
        <f t="shared" si="38"/>
        <v>38.333333333333336</v>
      </c>
      <c r="AL207" s="43">
        <v>0</v>
      </c>
      <c r="AM207" s="43">
        <f t="shared" si="45"/>
        <v>3120000</v>
      </c>
      <c r="AN207" s="43">
        <f t="shared" si="39"/>
        <v>0</v>
      </c>
      <c r="AO207" s="43">
        <f t="shared" si="40"/>
        <v>0</v>
      </c>
      <c r="AP207" s="43">
        <f t="shared" si="41"/>
        <v>11670200</v>
      </c>
      <c r="AR207" s="43">
        <f t="shared" si="42"/>
        <v>0</v>
      </c>
      <c r="AS207" s="43">
        <f t="shared" si="43"/>
        <v>14790200</v>
      </c>
      <c r="AT207" s="35" t="s">
        <v>195</v>
      </c>
      <c r="AU207" s="35" t="s">
        <v>196</v>
      </c>
      <c r="AV207" s="35" t="s">
        <v>785</v>
      </c>
      <c r="AW207" s="35" t="s">
        <v>786</v>
      </c>
    </row>
    <row r="208" spans="1:49" ht="25.05" customHeight="1" x14ac:dyDescent="0.3">
      <c r="A208" s="35">
        <v>14513</v>
      </c>
      <c r="B208" s="35" t="s">
        <v>190</v>
      </c>
      <c r="C208" s="35" t="s">
        <v>191</v>
      </c>
      <c r="D208" s="36">
        <v>1</v>
      </c>
      <c r="E208" s="36">
        <v>2025</v>
      </c>
      <c r="F208" s="36">
        <v>2025</v>
      </c>
      <c r="G208" s="35" t="s">
        <v>127</v>
      </c>
      <c r="H208" s="35" t="s">
        <v>190</v>
      </c>
      <c r="I208" s="35" t="s">
        <v>192</v>
      </c>
      <c r="J208" s="37" t="s">
        <v>781</v>
      </c>
      <c r="K208" s="35" t="s">
        <v>65</v>
      </c>
      <c r="L208" s="35" t="s">
        <v>65</v>
      </c>
      <c r="M208" s="35" t="s">
        <v>65</v>
      </c>
      <c r="N208" s="35">
        <v>7</v>
      </c>
      <c r="O208" s="35" t="s">
        <v>175</v>
      </c>
      <c r="P208" s="35" t="s">
        <v>797</v>
      </c>
      <c r="Q208" s="35" t="s">
        <v>158</v>
      </c>
      <c r="R208" s="35" t="s">
        <v>61</v>
      </c>
      <c r="S208" s="35" t="s">
        <v>107</v>
      </c>
      <c r="T208" s="35" t="s">
        <v>108</v>
      </c>
      <c r="U208" s="36">
        <v>20</v>
      </c>
      <c r="V208" s="36">
        <v>115</v>
      </c>
      <c r="W208" s="36" t="s">
        <v>65</v>
      </c>
      <c r="X208" s="39">
        <f t="shared" si="44"/>
        <v>115</v>
      </c>
      <c r="Y208" s="36">
        <v>3</v>
      </c>
      <c r="Z208" s="36" t="s">
        <v>64</v>
      </c>
      <c r="AA208" s="36" t="s">
        <v>67</v>
      </c>
      <c r="AB208" s="45" t="s">
        <v>67</v>
      </c>
      <c r="AC208" s="46" t="s">
        <v>783</v>
      </c>
      <c r="AD208" s="41" t="s">
        <v>798</v>
      </c>
      <c r="AE208" s="39" t="s">
        <v>67</v>
      </c>
      <c r="AF208" s="51"/>
      <c r="AG208" s="35" t="s">
        <v>68</v>
      </c>
      <c r="AH208" s="39">
        <f t="shared" si="36"/>
        <v>39</v>
      </c>
      <c r="AI208" s="39">
        <v>1</v>
      </c>
      <c r="AJ208" s="43">
        <f t="shared" si="37"/>
        <v>5074</v>
      </c>
      <c r="AK208" s="39">
        <f t="shared" si="38"/>
        <v>38.333333333333336</v>
      </c>
      <c r="AL208" s="43">
        <v>0</v>
      </c>
      <c r="AM208" s="43">
        <f t="shared" si="45"/>
        <v>3120000</v>
      </c>
      <c r="AN208" s="43">
        <f t="shared" si="39"/>
        <v>0</v>
      </c>
      <c r="AO208" s="43">
        <f t="shared" si="40"/>
        <v>0</v>
      </c>
      <c r="AP208" s="43">
        <f t="shared" si="41"/>
        <v>11670200</v>
      </c>
      <c r="AR208" s="43">
        <f t="shared" si="42"/>
        <v>0</v>
      </c>
      <c r="AS208" s="43">
        <f t="shared" si="43"/>
        <v>14790200</v>
      </c>
      <c r="AT208" s="35" t="s">
        <v>195</v>
      </c>
      <c r="AU208" s="35" t="s">
        <v>196</v>
      </c>
      <c r="AV208" s="35" t="s">
        <v>785</v>
      </c>
      <c r="AW208" s="35" t="s">
        <v>786</v>
      </c>
    </row>
    <row r="209" spans="1:49" ht="25.05" customHeight="1" x14ac:dyDescent="0.3">
      <c r="A209" s="35">
        <v>14476</v>
      </c>
      <c r="B209" s="35" t="s">
        <v>125</v>
      </c>
      <c r="C209" s="35" t="s">
        <v>126</v>
      </c>
      <c r="D209" s="36">
        <v>1</v>
      </c>
      <c r="E209" s="36">
        <v>2025</v>
      </c>
      <c r="F209" s="36">
        <v>2025</v>
      </c>
      <c r="G209" s="35" t="s">
        <v>127</v>
      </c>
      <c r="H209" s="35" t="s">
        <v>125</v>
      </c>
      <c r="I209" s="35" t="s">
        <v>128</v>
      </c>
      <c r="J209" s="37" t="s">
        <v>799</v>
      </c>
      <c r="K209" s="35" t="s">
        <v>65</v>
      </c>
      <c r="L209" s="35" t="s">
        <v>65</v>
      </c>
      <c r="M209" s="35" t="s">
        <v>65</v>
      </c>
      <c r="N209" s="35">
        <v>13</v>
      </c>
      <c r="O209" s="35" t="s">
        <v>104</v>
      </c>
      <c r="P209" s="35" t="s">
        <v>105</v>
      </c>
      <c r="Q209" s="35" t="s">
        <v>132</v>
      </c>
      <c r="R209" s="35" t="s">
        <v>61</v>
      </c>
      <c r="S209" s="35" t="s">
        <v>107</v>
      </c>
      <c r="T209" s="35" t="s">
        <v>800</v>
      </c>
      <c r="U209" s="36">
        <v>15</v>
      </c>
      <c r="V209" s="36">
        <v>125</v>
      </c>
      <c r="W209" s="36" t="s">
        <v>65</v>
      </c>
      <c r="X209" s="39">
        <f t="shared" si="44"/>
        <v>125</v>
      </c>
      <c r="Y209" s="36">
        <v>4</v>
      </c>
      <c r="Z209" s="36" t="s">
        <v>64</v>
      </c>
      <c r="AA209" s="36" t="s">
        <v>67</v>
      </c>
      <c r="AB209" s="45" t="s">
        <v>67</v>
      </c>
      <c r="AC209" s="46" t="s">
        <v>801</v>
      </c>
      <c r="AD209" s="41" t="s">
        <v>802</v>
      </c>
      <c r="AE209" s="39" t="s">
        <v>67</v>
      </c>
      <c r="AF209" s="51"/>
      <c r="AG209" s="35" t="s">
        <v>68</v>
      </c>
      <c r="AH209" s="39">
        <f t="shared" si="36"/>
        <v>32</v>
      </c>
      <c r="AI209" s="39">
        <v>1</v>
      </c>
      <c r="AJ209" s="43">
        <f t="shared" si="37"/>
        <v>5074</v>
      </c>
      <c r="AK209" s="39">
        <f t="shared" si="38"/>
        <v>31.25</v>
      </c>
      <c r="AL209" s="43">
        <v>0</v>
      </c>
      <c r="AM209" s="43">
        <f t="shared" si="45"/>
        <v>1920000</v>
      </c>
      <c r="AN209" s="43">
        <f t="shared" si="39"/>
        <v>0</v>
      </c>
      <c r="AO209" s="43">
        <f t="shared" si="40"/>
        <v>0</v>
      </c>
      <c r="AP209" s="43">
        <f t="shared" si="41"/>
        <v>9513750</v>
      </c>
      <c r="AR209" s="43">
        <f t="shared" si="42"/>
        <v>0</v>
      </c>
      <c r="AS209" s="43">
        <f t="shared" si="43"/>
        <v>11433750</v>
      </c>
      <c r="AT209" s="35" t="s">
        <v>437</v>
      </c>
      <c r="AU209" s="35" t="s">
        <v>438</v>
      </c>
      <c r="AV209" s="35" t="s">
        <v>439</v>
      </c>
      <c r="AW209" s="35" t="s">
        <v>440</v>
      </c>
    </row>
    <row r="210" spans="1:49" ht="25.05" customHeight="1" x14ac:dyDescent="0.3">
      <c r="A210" s="35">
        <v>14477</v>
      </c>
      <c r="B210" s="35" t="s">
        <v>125</v>
      </c>
      <c r="C210" s="35" t="s">
        <v>126</v>
      </c>
      <c r="D210" s="36">
        <v>1</v>
      </c>
      <c r="E210" s="36">
        <v>2025</v>
      </c>
      <c r="F210" s="36">
        <v>2025</v>
      </c>
      <c r="G210" s="35" t="s">
        <v>127</v>
      </c>
      <c r="H210" s="35" t="s">
        <v>125</v>
      </c>
      <c r="I210" s="35" t="s">
        <v>128</v>
      </c>
      <c r="J210" s="37" t="s">
        <v>803</v>
      </c>
      <c r="K210" s="35" t="s">
        <v>65</v>
      </c>
      <c r="L210" s="35" t="s">
        <v>65</v>
      </c>
      <c r="M210" s="35" t="s">
        <v>65</v>
      </c>
      <c r="N210" s="35">
        <v>13</v>
      </c>
      <c r="O210" s="35" t="s">
        <v>104</v>
      </c>
      <c r="P210" s="35" t="s">
        <v>105</v>
      </c>
      <c r="Q210" s="35" t="s">
        <v>462</v>
      </c>
      <c r="R210" s="35" t="s">
        <v>61</v>
      </c>
      <c r="S210" s="35" t="s">
        <v>107</v>
      </c>
      <c r="T210" s="35" t="s">
        <v>800</v>
      </c>
      <c r="U210" s="36">
        <v>15</v>
      </c>
      <c r="V210" s="36">
        <v>150</v>
      </c>
      <c r="W210" s="36" t="s">
        <v>65</v>
      </c>
      <c r="X210" s="39">
        <f t="shared" si="44"/>
        <v>150</v>
      </c>
      <c r="Y210" s="36">
        <v>4</v>
      </c>
      <c r="Z210" s="36" t="s">
        <v>64</v>
      </c>
      <c r="AA210" s="36" t="s">
        <v>67</v>
      </c>
      <c r="AB210" s="45" t="s">
        <v>67</v>
      </c>
      <c r="AC210" s="46" t="s">
        <v>804</v>
      </c>
      <c r="AD210" s="41" t="s">
        <v>805</v>
      </c>
      <c r="AE210" s="39" t="s">
        <v>67</v>
      </c>
      <c r="AF210" s="51"/>
      <c r="AG210" s="35" t="s">
        <v>68</v>
      </c>
      <c r="AH210" s="39">
        <f t="shared" si="36"/>
        <v>38</v>
      </c>
      <c r="AI210" s="39">
        <v>1</v>
      </c>
      <c r="AJ210" s="43">
        <f t="shared" si="37"/>
        <v>5074</v>
      </c>
      <c r="AK210" s="39">
        <f t="shared" si="38"/>
        <v>37.5</v>
      </c>
      <c r="AL210" s="43">
        <v>0</v>
      </c>
      <c r="AM210" s="43">
        <f t="shared" si="45"/>
        <v>2280000</v>
      </c>
      <c r="AN210" s="43">
        <f t="shared" si="39"/>
        <v>0</v>
      </c>
      <c r="AO210" s="43">
        <f t="shared" si="40"/>
        <v>0</v>
      </c>
      <c r="AP210" s="43">
        <f t="shared" si="41"/>
        <v>11416500</v>
      </c>
      <c r="AR210" s="43">
        <f t="shared" si="42"/>
        <v>0</v>
      </c>
      <c r="AS210" s="43">
        <f t="shared" si="43"/>
        <v>13696500</v>
      </c>
      <c r="AT210" s="35" t="s">
        <v>437</v>
      </c>
      <c r="AU210" s="35" t="s">
        <v>438</v>
      </c>
      <c r="AV210" s="35" t="s">
        <v>439</v>
      </c>
      <c r="AW210" s="35" t="s">
        <v>440</v>
      </c>
    </row>
    <row r="211" spans="1:49" ht="25.05" customHeight="1" x14ac:dyDescent="0.3">
      <c r="A211" s="35">
        <v>14296</v>
      </c>
      <c r="B211" s="35" t="s">
        <v>125</v>
      </c>
      <c r="C211" s="35" t="s">
        <v>126</v>
      </c>
      <c r="D211" s="36">
        <v>1</v>
      </c>
      <c r="E211" s="36">
        <v>2025</v>
      </c>
      <c r="F211" s="36">
        <v>2025</v>
      </c>
      <c r="G211" s="35" t="s">
        <v>127</v>
      </c>
      <c r="H211" s="35" t="s">
        <v>125</v>
      </c>
      <c r="I211" s="35" t="s">
        <v>128</v>
      </c>
      <c r="J211" s="37" t="s">
        <v>806</v>
      </c>
      <c r="K211" s="35" t="s">
        <v>65</v>
      </c>
      <c r="L211" s="35" t="s">
        <v>483</v>
      </c>
      <c r="M211" s="35" t="s">
        <v>484</v>
      </c>
      <c r="N211" s="35">
        <v>13</v>
      </c>
      <c r="O211" s="35" t="s">
        <v>104</v>
      </c>
      <c r="P211" s="35" t="s">
        <v>312</v>
      </c>
      <c r="Q211" s="35" t="s">
        <v>132</v>
      </c>
      <c r="R211" s="35" t="s">
        <v>61</v>
      </c>
      <c r="S211" s="35" t="s">
        <v>107</v>
      </c>
      <c r="T211" s="35" t="s">
        <v>446</v>
      </c>
      <c r="U211" s="36">
        <v>10</v>
      </c>
      <c r="V211" s="36">
        <v>180</v>
      </c>
      <c r="W211" s="36">
        <v>8</v>
      </c>
      <c r="X211" s="39">
        <f t="shared" si="44"/>
        <v>188</v>
      </c>
      <c r="Y211" s="36">
        <v>4</v>
      </c>
      <c r="Z211" s="36" t="s">
        <v>64</v>
      </c>
      <c r="AA211" s="36" t="s">
        <v>67</v>
      </c>
      <c r="AB211" s="45" t="s">
        <v>67</v>
      </c>
      <c r="AC211" s="46" t="s">
        <v>807</v>
      </c>
      <c r="AD211" s="41" t="s">
        <v>808</v>
      </c>
      <c r="AE211" s="39" t="s">
        <v>67</v>
      </c>
      <c r="AF211" s="51"/>
      <c r="AG211" s="35" t="s">
        <v>68</v>
      </c>
      <c r="AH211" s="39">
        <f t="shared" si="36"/>
        <v>47</v>
      </c>
      <c r="AI211" s="39">
        <v>2</v>
      </c>
      <c r="AJ211" s="43">
        <f t="shared" si="37"/>
        <v>6372</v>
      </c>
      <c r="AK211" s="39">
        <f t="shared" si="38"/>
        <v>47</v>
      </c>
      <c r="AL211" s="43">
        <v>0</v>
      </c>
      <c r="AM211" s="43">
        <f t="shared" si="45"/>
        <v>1880000</v>
      </c>
      <c r="AN211" s="43">
        <f t="shared" si="39"/>
        <v>0</v>
      </c>
      <c r="AO211" s="43">
        <f t="shared" si="40"/>
        <v>0</v>
      </c>
      <c r="AP211" s="43">
        <f t="shared" si="41"/>
        <v>11979360</v>
      </c>
      <c r="AR211" s="43">
        <f t="shared" si="42"/>
        <v>0</v>
      </c>
      <c r="AS211" s="43">
        <f t="shared" si="43"/>
        <v>13859360</v>
      </c>
      <c r="AT211" s="35" t="s">
        <v>809</v>
      </c>
      <c r="AU211" s="35" t="s">
        <v>810</v>
      </c>
      <c r="AV211" s="35" t="s">
        <v>811</v>
      </c>
      <c r="AW211" s="35" t="s">
        <v>812</v>
      </c>
    </row>
    <row r="212" spans="1:49" ht="25.05" customHeight="1" x14ac:dyDescent="0.3">
      <c r="A212" s="35">
        <v>14298</v>
      </c>
      <c r="B212" s="35" t="s">
        <v>125</v>
      </c>
      <c r="C212" s="35" t="s">
        <v>126</v>
      </c>
      <c r="D212" s="36">
        <v>1</v>
      </c>
      <c r="E212" s="36">
        <v>2025</v>
      </c>
      <c r="F212" s="36">
        <v>2025</v>
      </c>
      <c r="G212" s="35" t="s">
        <v>127</v>
      </c>
      <c r="H212" s="35" t="s">
        <v>125</v>
      </c>
      <c r="I212" s="35" t="s">
        <v>128</v>
      </c>
      <c r="J212" s="37" t="s">
        <v>813</v>
      </c>
      <c r="K212" s="35" t="s">
        <v>65</v>
      </c>
      <c r="L212" s="35" t="s">
        <v>814</v>
      </c>
      <c r="M212" s="35" t="s">
        <v>815</v>
      </c>
      <c r="N212" s="35">
        <v>13</v>
      </c>
      <c r="O212" s="35" t="s">
        <v>104</v>
      </c>
      <c r="P212" s="35" t="s">
        <v>312</v>
      </c>
      <c r="Q212" s="35" t="s">
        <v>132</v>
      </c>
      <c r="R212" s="35" t="s">
        <v>61</v>
      </c>
      <c r="S212" s="35" t="s">
        <v>107</v>
      </c>
      <c r="T212" s="35" t="s">
        <v>446</v>
      </c>
      <c r="U212" s="36">
        <v>15</v>
      </c>
      <c r="V212" s="36">
        <v>180</v>
      </c>
      <c r="W212" s="36">
        <v>12</v>
      </c>
      <c r="X212" s="39">
        <f t="shared" si="44"/>
        <v>192</v>
      </c>
      <c r="Y212" s="36">
        <v>4</v>
      </c>
      <c r="Z212" s="36" t="s">
        <v>64</v>
      </c>
      <c r="AA212" s="36" t="s">
        <v>67</v>
      </c>
      <c r="AB212" s="45" t="s">
        <v>67</v>
      </c>
      <c r="AC212" s="46" t="s">
        <v>816</v>
      </c>
      <c r="AD212" s="41" t="s">
        <v>808</v>
      </c>
      <c r="AE212" s="39" t="s">
        <v>67</v>
      </c>
      <c r="AF212" s="51"/>
      <c r="AG212" s="35" t="s">
        <v>68</v>
      </c>
      <c r="AH212" s="39">
        <f t="shared" si="36"/>
        <v>48</v>
      </c>
      <c r="AI212" s="39">
        <v>1</v>
      </c>
      <c r="AJ212" s="43">
        <f t="shared" si="37"/>
        <v>5074</v>
      </c>
      <c r="AK212" s="39">
        <f t="shared" si="38"/>
        <v>48</v>
      </c>
      <c r="AL212" s="43">
        <v>0</v>
      </c>
      <c r="AM212" s="43">
        <f t="shared" si="45"/>
        <v>2880000</v>
      </c>
      <c r="AN212" s="43">
        <f t="shared" si="39"/>
        <v>0</v>
      </c>
      <c r="AO212" s="43">
        <f t="shared" si="40"/>
        <v>0</v>
      </c>
      <c r="AP212" s="43">
        <f t="shared" si="41"/>
        <v>14613120</v>
      </c>
      <c r="AR212" s="43">
        <f t="shared" si="42"/>
        <v>0</v>
      </c>
      <c r="AS212" s="43">
        <f t="shared" si="43"/>
        <v>17493120</v>
      </c>
      <c r="AT212" s="35" t="s">
        <v>809</v>
      </c>
      <c r="AU212" s="35" t="s">
        <v>810</v>
      </c>
      <c r="AV212" s="35" t="s">
        <v>811</v>
      </c>
      <c r="AW212" s="35" t="s">
        <v>812</v>
      </c>
    </row>
    <row r="213" spans="1:49" ht="25.05" customHeight="1" x14ac:dyDescent="0.3">
      <c r="A213" s="35">
        <v>14262</v>
      </c>
      <c r="B213" s="35" t="s">
        <v>125</v>
      </c>
      <c r="C213" s="35" t="s">
        <v>126</v>
      </c>
      <c r="D213" s="36">
        <v>1</v>
      </c>
      <c r="E213" s="36">
        <v>2025</v>
      </c>
      <c r="F213" s="36">
        <v>2025</v>
      </c>
      <c r="G213" s="35" t="s">
        <v>127</v>
      </c>
      <c r="H213" s="35" t="s">
        <v>125</v>
      </c>
      <c r="I213" s="35" t="s">
        <v>128</v>
      </c>
      <c r="J213" s="37" t="s">
        <v>817</v>
      </c>
      <c r="K213" s="35" t="s">
        <v>65</v>
      </c>
      <c r="L213" s="35" t="s">
        <v>483</v>
      </c>
      <c r="M213" s="35" t="s">
        <v>484</v>
      </c>
      <c r="N213" s="35">
        <v>13</v>
      </c>
      <c r="O213" s="35" t="s">
        <v>104</v>
      </c>
      <c r="P213" s="35" t="s">
        <v>312</v>
      </c>
      <c r="Q213" s="35" t="s">
        <v>445</v>
      </c>
      <c r="R213" s="35" t="s">
        <v>61</v>
      </c>
      <c r="S213" s="35" t="s">
        <v>107</v>
      </c>
      <c r="T213" s="35" t="s">
        <v>446</v>
      </c>
      <c r="U213" s="36">
        <v>15</v>
      </c>
      <c r="V213" s="36">
        <v>180</v>
      </c>
      <c r="W213" s="36">
        <v>8</v>
      </c>
      <c r="X213" s="39">
        <f t="shared" si="44"/>
        <v>188</v>
      </c>
      <c r="Y213" s="36">
        <v>4</v>
      </c>
      <c r="Z213" s="36" t="s">
        <v>64</v>
      </c>
      <c r="AA213" s="36" t="s">
        <v>67</v>
      </c>
      <c r="AB213" s="45" t="s">
        <v>67</v>
      </c>
      <c r="AC213" s="46" t="s">
        <v>818</v>
      </c>
      <c r="AD213" s="41" t="s">
        <v>808</v>
      </c>
      <c r="AE213" s="39" t="s">
        <v>67</v>
      </c>
      <c r="AF213" s="51"/>
      <c r="AG213" s="35" t="s">
        <v>68</v>
      </c>
      <c r="AH213" s="39">
        <f t="shared" si="36"/>
        <v>47</v>
      </c>
      <c r="AI213" s="39">
        <v>2</v>
      </c>
      <c r="AJ213" s="43">
        <f t="shared" si="37"/>
        <v>6372</v>
      </c>
      <c r="AK213" s="39">
        <f t="shared" si="38"/>
        <v>47</v>
      </c>
      <c r="AL213" s="43">
        <v>0</v>
      </c>
      <c r="AM213" s="43">
        <f t="shared" si="45"/>
        <v>2820000</v>
      </c>
      <c r="AN213" s="43">
        <f t="shared" si="39"/>
        <v>0</v>
      </c>
      <c r="AO213" s="43">
        <f t="shared" si="40"/>
        <v>0</v>
      </c>
      <c r="AP213" s="43">
        <f t="shared" si="41"/>
        <v>17969040</v>
      </c>
      <c r="AR213" s="43">
        <f t="shared" si="42"/>
        <v>0</v>
      </c>
      <c r="AS213" s="43">
        <f t="shared" si="43"/>
        <v>20789040</v>
      </c>
      <c r="AT213" s="35" t="s">
        <v>809</v>
      </c>
      <c r="AU213" s="35" t="s">
        <v>810</v>
      </c>
      <c r="AV213" s="35" t="s">
        <v>811</v>
      </c>
      <c r="AW213" s="35" t="s">
        <v>812</v>
      </c>
    </row>
    <row r="214" spans="1:49" ht="25.05" customHeight="1" x14ac:dyDescent="0.3">
      <c r="A214" s="35">
        <v>14336</v>
      </c>
      <c r="B214" s="35" t="s">
        <v>125</v>
      </c>
      <c r="C214" s="35" t="s">
        <v>126</v>
      </c>
      <c r="D214" s="36">
        <v>1</v>
      </c>
      <c r="E214" s="36">
        <v>2025</v>
      </c>
      <c r="F214" s="36">
        <v>2025</v>
      </c>
      <c r="G214" s="35" t="s">
        <v>127</v>
      </c>
      <c r="H214" s="35" t="s">
        <v>125</v>
      </c>
      <c r="I214" s="35" t="s">
        <v>128</v>
      </c>
      <c r="J214" s="37" t="s">
        <v>819</v>
      </c>
      <c r="K214" s="35" t="s">
        <v>65</v>
      </c>
      <c r="L214" s="35" t="s">
        <v>65</v>
      </c>
      <c r="M214" s="35" t="s">
        <v>65</v>
      </c>
      <c r="N214" s="35">
        <v>13</v>
      </c>
      <c r="O214" s="35" t="s">
        <v>104</v>
      </c>
      <c r="P214" s="35" t="s">
        <v>209</v>
      </c>
      <c r="Q214" s="35" t="s">
        <v>158</v>
      </c>
      <c r="R214" s="35" t="s">
        <v>61</v>
      </c>
      <c r="S214" s="35" t="s">
        <v>107</v>
      </c>
      <c r="T214" s="35" t="s">
        <v>108</v>
      </c>
      <c r="U214" s="36">
        <v>15</v>
      </c>
      <c r="V214" s="36">
        <v>160</v>
      </c>
      <c r="W214" s="36" t="s">
        <v>65</v>
      </c>
      <c r="X214" s="39">
        <f t="shared" si="44"/>
        <v>160</v>
      </c>
      <c r="Y214" s="36">
        <v>5</v>
      </c>
      <c r="Z214" s="36" t="s">
        <v>64</v>
      </c>
      <c r="AA214" s="36" t="s">
        <v>67</v>
      </c>
      <c r="AB214" s="45" t="s">
        <v>67</v>
      </c>
      <c r="AC214" s="46" t="s">
        <v>820</v>
      </c>
      <c r="AD214" s="41" t="s">
        <v>821</v>
      </c>
      <c r="AE214" s="39" t="s">
        <v>67</v>
      </c>
      <c r="AF214" s="51"/>
      <c r="AG214" s="35" t="s">
        <v>68</v>
      </c>
      <c r="AH214" s="39">
        <f t="shared" si="36"/>
        <v>32</v>
      </c>
      <c r="AI214" s="39">
        <v>2</v>
      </c>
      <c r="AJ214" s="43">
        <f t="shared" si="37"/>
        <v>6372</v>
      </c>
      <c r="AK214" s="39">
        <f t="shared" si="38"/>
        <v>32</v>
      </c>
      <c r="AL214" s="43">
        <v>0</v>
      </c>
      <c r="AM214" s="43">
        <f t="shared" si="45"/>
        <v>1920000</v>
      </c>
      <c r="AN214" s="43">
        <f t="shared" si="39"/>
        <v>0</v>
      </c>
      <c r="AO214" s="43">
        <f t="shared" si="40"/>
        <v>0</v>
      </c>
      <c r="AP214" s="43">
        <f t="shared" si="41"/>
        <v>15292800</v>
      </c>
      <c r="AR214" s="43">
        <f t="shared" si="42"/>
        <v>0</v>
      </c>
      <c r="AS214" s="43">
        <f t="shared" si="43"/>
        <v>17212800</v>
      </c>
      <c r="AT214" s="35" t="s">
        <v>249</v>
      </c>
      <c r="AU214" s="35" t="s">
        <v>250</v>
      </c>
      <c r="AV214" s="35" t="s">
        <v>251</v>
      </c>
      <c r="AW214" s="35" t="s">
        <v>125</v>
      </c>
    </row>
    <row r="215" spans="1:49" ht="25.05" customHeight="1" x14ac:dyDescent="0.3">
      <c r="A215" s="35">
        <v>14340</v>
      </c>
      <c r="B215" s="35" t="s">
        <v>125</v>
      </c>
      <c r="C215" s="35" t="s">
        <v>126</v>
      </c>
      <c r="D215" s="36">
        <v>1</v>
      </c>
      <c r="E215" s="36">
        <v>2025</v>
      </c>
      <c r="F215" s="36">
        <v>2025</v>
      </c>
      <c r="G215" s="35" t="s">
        <v>127</v>
      </c>
      <c r="H215" s="35" t="s">
        <v>125</v>
      </c>
      <c r="I215" s="35" t="s">
        <v>128</v>
      </c>
      <c r="J215" s="37" t="s">
        <v>822</v>
      </c>
      <c r="K215" s="35" t="s">
        <v>65</v>
      </c>
      <c r="L215" s="35" t="s">
        <v>65</v>
      </c>
      <c r="M215" s="35" t="s">
        <v>65</v>
      </c>
      <c r="N215" s="35">
        <v>2</v>
      </c>
      <c r="O215" s="35" t="s">
        <v>143</v>
      </c>
      <c r="P215" s="35" t="s">
        <v>823</v>
      </c>
      <c r="Q215" s="35" t="s">
        <v>152</v>
      </c>
      <c r="R215" s="35" t="s">
        <v>61</v>
      </c>
      <c r="S215" s="35" t="s">
        <v>62</v>
      </c>
      <c r="T215" s="35" t="s">
        <v>108</v>
      </c>
      <c r="U215" s="36">
        <v>10</v>
      </c>
      <c r="V215" s="36">
        <v>110</v>
      </c>
      <c r="W215" s="36" t="s">
        <v>65</v>
      </c>
      <c r="X215" s="39">
        <f t="shared" si="44"/>
        <v>110</v>
      </c>
      <c r="Y215" s="36">
        <v>4</v>
      </c>
      <c r="Z215" s="36" t="s">
        <v>64</v>
      </c>
      <c r="AA215" s="36" t="s">
        <v>67</v>
      </c>
      <c r="AB215" s="45" t="s">
        <v>67</v>
      </c>
      <c r="AC215" s="46" t="s">
        <v>824</v>
      </c>
      <c r="AD215" s="41" t="s">
        <v>825</v>
      </c>
      <c r="AE215" s="39" t="s">
        <v>67</v>
      </c>
      <c r="AF215" s="51"/>
      <c r="AG215" s="35" t="s">
        <v>68</v>
      </c>
      <c r="AH215" s="39">
        <f t="shared" si="36"/>
        <v>28</v>
      </c>
      <c r="AI215" s="39">
        <v>2</v>
      </c>
      <c r="AJ215" s="43">
        <f t="shared" si="37"/>
        <v>6372</v>
      </c>
      <c r="AK215" s="39">
        <f t="shared" si="38"/>
        <v>27.5</v>
      </c>
      <c r="AL215" s="43">
        <v>0</v>
      </c>
      <c r="AM215" s="43">
        <f t="shared" si="45"/>
        <v>1120000</v>
      </c>
      <c r="AN215" s="43">
        <f t="shared" si="39"/>
        <v>0</v>
      </c>
      <c r="AO215" s="43">
        <f t="shared" si="40"/>
        <v>0</v>
      </c>
      <c r="AP215" s="43">
        <f t="shared" si="41"/>
        <v>7009200</v>
      </c>
      <c r="AR215" s="43">
        <f t="shared" si="42"/>
        <v>0</v>
      </c>
      <c r="AS215" s="43">
        <f t="shared" si="43"/>
        <v>8129200</v>
      </c>
      <c r="AT215" s="35" t="s">
        <v>249</v>
      </c>
      <c r="AU215" s="35" t="s">
        <v>250</v>
      </c>
      <c r="AV215" s="35" t="s">
        <v>251</v>
      </c>
      <c r="AW215" s="35" t="s">
        <v>125</v>
      </c>
    </row>
    <row r="216" spans="1:49" ht="25.05" customHeight="1" x14ac:dyDescent="0.3">
      <c r="A216" s="35">
        <v>14465</v>
      </c>
      <c r="B216" s="35" t="s">
        <v>125</v>
      </c>
      <c r="C216" s="35" t="s">
        <v>126</v>
      </c>
      <c r="D216" s="36">
        <v>1</v>
      </c>
      <c r="E216" s="36">
        <v>2025</v>
      </c>
      <c r="F216" s="36">
        <v>2025</v>
      </c>
      <c r="G216" s="35" t="s">
        <v>127</v>
      </c>
      <c r="H216" s="35" t="s">
        <v>125</v>
      </c>
      <c r="I216" s="35" t="s">
        <v>128</v>
      </c>
      <c r="J216" s="37" t="s">
        <v>826</v>
      </c>
      <c r="K216" s="35" t="s">
        <v>65</v>
      </c>
      <c r="L216" s="35" t="s">
        <v>827</v>
      </c>
      <c r="M216" s="35" t="s">
        <v>828</v>
      </c>
      <c r="N216" s="35">
        <v>13</v>
      </c>
      <c r="O216" s="35" t="s">
        <v>104</v>
      </c>
      <c r="P216" s="35" t="s">
        <v>455</v>
      </c>
      <c r="Q216" s="35" t="s">
        <v>132</v>
      </c>
      <c r="R216" s="35" t="s">
        <v>61</v>
      </c>
      <c r="S216" s="35" t="s">
        <v>107</v>
      </c>
      <c r="T216" s="35" t="s">
        <v>829</v>
      </c>
      <c r="U216" s="36">
        <v>20</v>
      </c>
      <c r="V216" s="36">
        <v>52</v>
      </c>
      <c r="W216" s="36">
        <v>10</v>
      </c>
      <c r="X216" s="39">
        <f t="shared" si="44"/>
        <v>62</v>
      </c>
      <c r="Y216" s="36">
        <v>3</v>
      </c>
      <c r="Z216" s="36" t="s">
        <v>64</v>
      </c>
      <c r="AA216" s="36" t="s">
        <v>67</v>
      </c>
      <c r="AB216" s="45" t="s">
        <v>67</v>
      </c>
      <c r="AC216" s="46" t="s">
        <v>830</v>
      </c>
      <c r="AD216" s="41" t="s">
        <v>831</v>
      </c>
      <c r="AE216" s="39" t="s">
        <v>67</v>
      </c>
      <c r="AF216" s="51"/>
      <c r="AG216" s="35" t="s">
        <v>68</v>
      </c>
      <c r="AH216" s="39">
        <f t="shared" si="36"/>
        <v>21</v>
      </c>
      <c r="AI216" s="39">
        <v>1</v>
      </c>
      <c r="AJ216" s="43">
        <f t="shared" si="37"/>
        <v>5074</v>
      </c>
      <c r="AK216" s="39">
        <f t="shared" si="38"/>
        <v>20.666666666666668</v>
      </c>
      <c r="AL216" s="43">
        <v>0</v>
      </c>
      <c r="AM216" s="43">
        <f t="shared" si="45"/>
        <v>1680000</v>
      </c>
      <c r="AN216" s="43">
        <f t="shared" si="39"/>
        <v>0</v>
      </c>
      <c r="AO216" s="43">
        <f t="shared" si="40"/>
        <v>0</v>
      </c>
      <c r="AP216" s="43">
        <f t="shared" si="41"/>
        <v>6291760</v>
      </c>
      <c r="AR216" s="43">
        <f t="shared" si="42"/>
        <v>0</v>
      </c>
      <c r="AS216" s="43">
        <f t="shared" si="43"/>
        <v>7971760</v>
      </c>
      <c r="AT216" s="35" t="s">
        <v>618</v>
      </c>
      <c r="AU216" s="35" t="s">
        <v>619</v>
      </c>
      <c r="AV216" s="35" t="s">
        <v>832</v>
      </c>
      <c r="AW216" s="35" t="s">
        <v>833</v>
      </c>
    </row>
    <row r="217" spans="1:49" ht="25.05" customHeight="1" x14ac:dyDescent="0.3">
      <c r="A217" s="35">
        <v>14411</v>
      </c>
      <c r="B217" s="35" t="s">
        <v>125</v>
      </c>
      <c r="C217" s="35" t="s">
        <v>126</v>
      </c>
      <c r="D217" s="36">
        <v>1</v>
      </c>
      <c r="E217" s="36">
        <v>2025</v>
      </c>
      <c r="F217" s="36">
        <v>2025</v>
      </c>
      <c r="G217" s="35" t="s">
        <v>127</v>
      </c>
      <c r="H217" s="35" t="s">
        <v>125</v>
      </c>
      <c r="I217" s="35" t="s">
        <v>128</v>
      </c>
      <c r="J217" s="37" t="s">
        <v>834</v>
      </c>
      <c r="K217" s="35" t="s">
        <v>65</v>
      </c>
      <c r="L217" s="35" t="s">
        <v>65</v>
      </c>
      <c r="M217" s="35" t="s">
        <v>65</v>
      </c>
      <c r="N217" s="35">
        <v>13</v>
      </c>
      <c r="O217" s="35" t="s">
        <v>104</v>
      </c>
      <c r="P217" s="35" t="s">
        <v>595</v>
      </c>
      <c r="Q217" s="35" t="s">
        <v>152</v>
      </c>
      <c r="R217" s="35" t="s">
        <v>61</v>
      </c>
      <c r="S217" s="35" t="s">
        <v>107</v>
      </c>
      <c r="T217" s="35" t="s">
        <v>63</v>
      </c>
      <c r="U217" s="36">
        <v>20</v>
      </c>
      <c r="V217" s="36">
        <v>200</v>
      </c>
      <c r="W217" s="36" t="s">
        <v>65</v>
      </c>
      <c r="X217" s="39">
        <f t="shared" si="44"/>
        <v>200</v>
      </c>
      <c r="Y217" s="36">
        <v>4</v>
      </c>
      <c r="Z217" s="36" t="s">
        <v>64</v>
      </c>
      <c r="AA217" s="36" t="s">
        <v>67</v>
      </c>
      <c r="AB217" s="45" t="s">
        <v>67</v>
      </c>
      <c r="AC217" s="46" t="s">
        <v>835</v>
      </c>
      <c r="AD217" s="41" t="s">
        <v>600</v>
      </c>
      <c r="AE217" s="39" t="s">
        <v>67</v>
      </c>
      <c r="AF217" s="51"/>
      <c r="AG217" s="35" t="s">
        <v>68</v>
      </c>
      <c r="AH217" s="39">
        <f t="shared" si="36"/>
        <v>50</v>
      </c>
      <c r="AI217" s="39">
        <v>2</v>
      </c>
      <c r="AJ217" s="43">
        <f t="shared" si="37"/>
        <v>6372</v>
      </c>
      <c r="AK217" s="39">
        <f t="shared" si="38"/>
        <v>50</v>
      </c>
      <c r="AL217" s="43">
        <v>0</v>
      </c>
      <c r="AM217" s="43">
        <f t="shared" si="45"/>
        <v>4000000</v>
      </c>
      <c r="AN217" s="43">
        <f t="shared" si="39"/>
        <v>0</v>
      </c>
      <c r="AO217" s="43">
        <f t="shared" si="40"/>
        <v>0</v>
      </c>
      <c r="AP217" s="43">
        <f t="shared" si="41"/>
        <v>25488000</v>
      </c>
      <c r="AR217" s="43">
        <f t="shared" si="42"/>
        <v>0</v>
      </c>
      <c r="AS217" s="43">
        <f t="shared" si="43"/>
        <v>29488000</v>
      </c>
      <c r="AT217" s="35" t="s">
        <v>601</v>
      </c>
      <c r="AU217" s="35" t="s">
        <v>602</v>
      </c>
      <c r="AV217" s="35" t="s">
        <v>603</v>
      </c>
      <c r="AW217" s="35" t="s">
        <v>476</v>
      </c>
    </row>
    <row r="218" spans="1:49" ht="25.05" customHeight="1" x14ac:dyDescent="0.3">
      <c r="A218" s="35">
        <v>14259</v>
      </c>
      <c r="B218" s="35" t="s">
        <v>138</v>
      </c>
      <c r="C218" s="35" t="s">
        <v>139</v>
      </c>
      <c r="D218" s="36">
        <v>1</v>
      </c>
      <c r="E218" s="36">
        <v>2025</v>
      </c>
      <c r="F218" s="36">
        <v>2025</v>
      </c>
      <c r="G218" s="35" t="s">
        <v>127</v>
      </c>
      <c r="H218" s="35" t="s">
        <v>138</v>
      </c>
      <c r="I218" s="35" t="s">
        <v>140</v>
      </c>
      <c r="J218" s="37" t="s">
        <v>836</v>
      </c>
      <c r="K218" s="35" t="s">
        <v>65</v>
      </c>
      <c r="L218" s="35" t="s">
        <v>65</v>
      </c>
      <c r="M218" s="35" t="s">
        <v>65</v>
      </c>
      <c r="N218" s="35">
        <v>13</v>
      </c>
      <c r="O218" s="35" t="s">
        <v>104</v>
      </c>
      <c r="P218" s="35" t="s">
        <v>595</v>
      </c>
      <c r="Q218" s="35" t="s">
        <v>152</v>
      </c>
      <c r="R218" s="35" t="s">
        <v>61</v>
      </c>
      <c r="S218" s="35" t="s">
        <v>107</v>
      </c>
      <c r="T218" s="35" t="s">
        <v>63</v>
      </c>
      <c r="U218" s="36">
        <v>20</v>
      </c>
      <c r="V218" s="36">
        <v>200</v>
      </c>
      <c r="W218" s="36" t="s">
        <v>65</v>
      </c>
      <c r="X218" s="39">
        <f t="shared" si="44"/>
        <v>200</v>
      </c>
      <c r="Y218" s="36">
        <v>4</v>
      </c>
      <c r="Z218" s="36" t="s">
        <v>64</v>
      </c>
      <c r="AA218" s="36" t="s">
        <v>67</v>
      </c>
      <c r="AB218" s="45" t="s">
        <v>67</v>
      </c>
      <c r="AC218" s="46" t="s">
        <v>837</v>
      </c>
      <c r="AD218" s="41" t="s">
        <v>838</v>
      </c>
      <c r="AE218" s="39" t="s">
        <v>67</v>
      </c>
      <c r="AF218" s="51"/>
      <c r="AG218" s="35" t="s">
        <v>68</v>
      </c>
      <c r="AH218" s="39">
        <f t="shared" si="36"/>
        <v>50</v>
      </c>
      <c r="AI218" s="39">
        <v>2</v>
      </c>
      <c r="AJ218" s="43">
        <f t="shared" si="37"/>
        <v>6372</v>
      </c>
      <c r="AK218" s="39">
        <f t="shared" si="38"/>
        <v>50</v>
      </c>
      <c r="AL218" s="43">
        <v>0</v>
      </c>
      <c r="AM218" s="43">
        <f t="shared" si="45"/>
        <v>4000000</v>
      </c>
      <c r="AN218" s="43">
        <f t="shared" si="39"/>
        <v>0</v>
      </c>
      <c r="AO218" s="43">
        <f t="shared" si="40"/>
        <v>0</v>
      </c>
      <c r="AP218" s="43">
        <f t="shared" si="41"/>
        <v>25488000</v>
      </c>
      <c r="AR218" s="43">
        <f t="shared" si="42"/>
        <v>0</v>
      </c>
      <c r="AS218" s="43">
        <f t="shared" si="43"/>
        <v>29488000</v>
      </c>
      <c r="AT218" s="35" t="s">
        <v>839</v>
      </c>
      <c r="AU218" s="35" t="s">
        <v>840</v>
      </c>
      <c r="AV218" s="35" t="s">
        <v>698</v>
      </c>
      <c r="AW218" s="35" t="s">
        <v>699</v>
      </c>
    </row>
    <row r="219" spans="1:49" ht="25.05" customHeight="1" x14ac:dyDescent="0.3">
      <c r="A219" s="35">
        <v>14294</v>
      </c>
      <c r="B219" s="35" t="s">
        <v>125</v>
      </c>
      <c r="C219" s="35" t="s">
        <v>126</v>
      </c>
      <c r="D219" s="36">
        <v>1</v>
      </c>
      <c r="E219" s="36">
        <v>2025</v>
      </c>
      <c r="F219" s="36">
        <v>2025</v>
      </c>
      <c r="G219" s="35" t="s">
        <v>127</v>
      </c>
      <c r="H219" s="35" t="s">
        <v>125</v>
      </c>
      <c r="I219" s="35" t="s">
        <v>128</v>
      </c>
      <c r="J219" s="37" t="s">
        <v>841</v>
      </c>
      <c r="K219" s="35" t="s">
        <v>65</v>
      </c>
      <c r="L219" s="35" t="s">
        <v>814</v>
      </c>
      <c r="M219" s="35" t="s">
        <v>815</v>
      </c>
      <c r="N219" s="35">
        <v>13</v>
      </c>
      <c r="O219" s="35" t="s">
        <v>104</v>
      </c>
      <c r="P219" s="35" t="s">
        <v>312</v>
      </c>
      <c r="Q219" s="35" t="s">
        <v>132</v>
      </c>
      <c r="R219" s="35" t="s">
        <v>61</v>
      </c>
      <c r="S219" s="35" t="s">
        <v>107</v>
      </c>
      <c r="T219" s="35" t="s">
        <v>446</v>
      </c>
      <c r="U219" s="36">
        <v>15</v>
      </c>
      <c r="V219" s="36">
        <v>180</v>
      </c>
      <c r="W219" s="36">
        <v>12</v>
      </c>
      <c r="X219" s="39">
        <f t="shared" si="44"/>
        <v>192</v>
      </c>
      <c r="Y219" s="36">
        <v>4</v>
      </c>
      <c r="Z219" s="36" t="s">
        <v>64</v>
      </c>
      <c r="AA219" s="36" t="s">
        <v>67</v>
      </c>
      <c r="AB219" s="45" t="s">
        <v>67</v>
      </c>
      <c r="AC219" s="46" t="s">
        <v>842</v>
      </c>
      <c r="AD219" s="41" t="s">
        <v>808</v>
      </c>
      <c r="AE219" s="39" t="s">
        <v>67</v>
      </c>
      <c r="AF219" s="51"/>
      <c r="AG219" s="35" t="s">
        <v>68</v>
      </c>
      <c r="AH219" s="39">
        <f t="shared" si="36"/>
        <v>48</v>
      </c>
      <c r="AI219" s="39">
        <v>2</v>
      </c>
      <c r="AJ219" s="43">
        <f t="shared" si="37"/>
        <v>6372</v>
      </c>
      <c r="AK219" s="39">
        <f t="shared" si="38"/>
        <v>48</v>
      </c>
      <c r="AL219" s="43">
        <v>0</v>
      </c>
      <c r="AM219" s="43">
        <f t="shared" si="45"/>
        <v>2880000</v>
      </c>
      <c r="AN219" s="43">
        <f t="shared" si="39"/>
        <v>0</v>
      </c>
      <c r="AO219" s="43">
        <f t="shared" si="40"/>
        <v>0</v>
      </c>
      <c r="AP219" s="43">
        <f t="shared" si="41"/>
        <v>18351360</v>
      </c>
      <c r="AR219" s="43">
        <f t="shared" si="42"/>
        <v>0</v>
      </c>
      <c r="AS219" s="43">
        <f t="shared" si="43"/>
        <v>21231360</v>
      </c>
      <c r="AT219" s="35" t="s">
        <v>809</v>
      </c>
      <c r="AU219" s="35" t="s">
        <v>810</v>
      </c>
      <c r="AV219" s="35" t="s">
        <v>811</v>
      </c>
      <c r="AW219" s="35" t="s">
        <v>812</v>
      </c>
    </row>
    <row r="220" spans="1:49" ht="25.05" customHeight="1" x14ac:dyDescent="0.3">
      <c r="A220" s="35">
        <v>14405</v>
      </c>
      <c r="B220" s="35" t="s">
        <v>125</v>
      </c>
      <c r="C220" s="35" t="s">
        <v>126</v>
      </c>
      <c r="D220" s="36">
        <v>1</v>
      </c>
      <c r="E220" s="36">
        <v>2025</v>
      </c>
      <c r="F220" s="36">
        <v>2025</v>
      </c>
      <c r="G220" s="35" t="s">
        <v>127</v>
      </c>
      <c r="H220" s="35" t="s">
        <v>125</v>
      </c>
      <c r="I220" s="35" t="s">
        <v>128</v>
      </c>
      <c r="J220" s="37" t="s">
        <v>843</v>
      </c>
      <c r="K220" s="35" t="s">
        <v>65</v>
      </c>
      <c r="L220" s="35" t="s">
        <v>65</v>
      </c>
      <c r="M220" s="35" t="s">
        <v>65</v>
      </c>
      <c r="N220" s="35">
        <v>13</v>
      </c>
      <c r="O220" s="35" t="s">
        <v>104</v>
      </c>
      <c r="P220" s="35" t="s">
        <v>844</v>
      </c>
      <c r="Q220" s="35" t="s">
        <v>462</v>
      </c>
      <c r="R220" s="35" t="s">
        <v>61</v>
      </c>
      <c r="S220" s="35" t="s">
        <v>107</v>
      </c>
      <c r="T220" s="35" t="s">
        <v>463</v>
      </c>
      <c r="U220" s="36">
        <v>20</v>
      </c>
      <c r="V220" s="36">
        <v>88</v>
      </c>
      <c r="W220" s="36" t="s">
        <v>65</v>
      </c>
      <c r="X220" s="39">
        <f t="shared" si="44"/>
        <v>88</v>
      </c>
      <c r="Y220" s="36">
        <v>4</v>
      </c>
      <c r="Z220" s="36" t="s">
        <v>64</v>
      </c>
      <c r="AA220" s="36" t="s">
        <v>67</v>
      </c>
      <c r="AB220" s="45" t="s">
        <v>67</v>
      </c>
      <c r="AC220" s="46" t="s">
        <v>845</v>
      </c>
      <c r="AD220" s="41" t="s">
        <v>846</v>
      </c>
      <c r="AE220" s="39" t="s">
        <v>67</v>
      </c>
      <c r="AF220" s="51"/>
      <c r="AG220" s="35" t="s">
        <v>68</v>
      </c>
      <c r="AH220" s="39">
        <f t="shared" si="36"/>
        <v>22</v>
      </c>
      <c r="AI220" s="39">
        <v>1</v>
      </c>
      <c r="AJ220" s="43">
        <f t="shared" si="37"/>
        <v>5074</v>
      </c>
      <c r="AK220" s="39">
        <f t="shared" si="38"/>
        <v>22</v>
      </c>
      <c r="AL220" s="43">
        <v>0</v>
      </c>
      <c r="AM220" s="43">
        <f t="shared" si="45"/>
        <v>1760000</v>
      </c>
      <c r="AN220" s="43">
        <f t="shared" si="39"/>
        <v>0</v>
      </c>
      <c r="AO220" s="43">
        <f t="shared" si="40"/>
        <v>0</v>
      </c>
      <c r="AP220" s="43">
        <f t="shared" si="41"/>
        <v>8930240</v>
      </c>
      <c r="AR220" s="43">
        <f t="shared" si="42"/>
        <v>0</v>
      </c>
      <c r="AS220" s="43">
        <f t="shared" si="43"/>
        <v>10690240</v>
      </c>
      <c r="AT220" s="35" t="s">
        <v>847</v>
      </c>
      <c r="AU220" s="35" t="s">
        <v>848</v>
      </c>
      <c r="AV220" s="35" t="s">
        <v>849</v>
      </c>
      <c r="AW220" s="35" t="s">
        <v>850</v>
      </c>
    </row>
    <row r="221" spans="1:49" ht="25.05" customHeight="1" x14ac:dyDescent="0.3">
      <c r="A221" s="35">
        <v>14401</v>
      </c>
      <c r="B221" s="35" t="s">
        <v>125</v>
      </c>
      <c r="C221" s="35" t="s">
        <v>126</v>
      </c>
      <c r="D221" s="36">
        <v>1</v>
      </c>
      <c r="E221" s="36">
        <v>2025</v>
      </c>
      <c r="F221" s="36">
        <v>2025</v>
      </c>
      <c r="G221" s="35" t="s">
        <v>127</v>
      </c>
      <c r="H221" s="35" t="s">
        <v>125</v>
      </c>
      <c r="I221" s="35" t="s">
        <v>128</v>
      </c>
      <c r="J221" s="37" t="s">
        <v>851</v>
      </c>
      <c r="K221" s="35" t="s">
        <v>65</v>
      </c>
      <c r="L221" s="35" t="s">
        <v>65</v>
      </c>
      <c r="M221" s="35" t="s">
        <v>65</v>
      </c>
      <c r="N221" s="35">
        <v>13</v>
      </c>
      <c r="O221" s="35" t="s">
        <v>104</v>
      </c>
      <c r="P221" s="35" t="s">
        <v>844</v>
      </c>
      <c r="Q221" s="35" t="s">
        <v>462</v>
      </c>
      <c r="R221" s="35" t="s">
        <v>61</v>
      </c>
      <c r="S221" s="35" t="s">
        <v>107</v>
      </c>
      <c r="T221" s="35" t="s">
        <v>463</v>
      </c>
      <c r="U221" s="36">
        <v>20</v>
      </c>
      <c r="V221" s="36">
        <v>45</v>
      </c>
      <c r="W221" s="36" t="s">
        <v>65</v>
      </c>
      <c r="X221" s="39">
        <f t="shared" si="44"/>
        <v>45</v>
      </c>
      <c r="Y221" s="36">
        <v>4</v>
      </c>
      <c r="Z221" s="36" t="s">
        <v>64</v>
      </c>
      <c r="AA221" s="36" t="s">
        <v>67</v>
      </c>
      <c r="AB221" s="45" t="s">
        <v>67</v>
      </c>
      <c r="AC221" s="46" t="s">
        <v>852</v>
      </c>
      <c r="AD221" s="41" t="s">
        <v>853</v>
      </c>
      <c r="AE221" s="39" t="s">
        <v>67</v>
      </c>
      <c r="AF221" s="51"/>
      <c r="AG221" s="35" t="s">
        <v>68</v>
      </c>
      <c r="AH221" s="39">
        <f t="shared" si="36"/>
        <v>12</v>
      </c>
      <c r="AI221" s="39">
        <v>2</v>
      </c>
      <c r="AJ221" s="43">
        <f t="shared" si="37"/>
        <v>6372</v>
      </c>
      <c r="AK221" s="39">
        <f t="shared" si="38"/>
        <v>11.25</v>
      </c>
      <c r="AL221" s="43">
        <v>0</v>
      </c>
      <c r="AM221" s="43">
        <f t="shared" si="45"/>
        <v>960000</v>
      </c>
      <c r="AN221" s="43">
        <f t="shared" si="39"/>
        <v>0</v>
      </c>
      <c r="AO221" s="43">
        <f t="shared" si="40"/>
        <v>0</v>
      </c>
      <c r="AP221" s="43">
        <f t="shared" si="41"/>
        <v>5734800</v>
      </c>
      <c r="AR221" s="43">
        <f t="shared" si="42"/>
        <v>0</v>
      </c>
      <c r="AS221" s="43">
        <f t="shared" si="43"/>
        <v>6694800</v>
      </c>
      <c r="AT221" s="35" t="s">
        <v>847</v>
      </c>
      <c r="AU221" s="35" t="s">
        <v>848</v>
      </c>
      <c r="AV221" s="35" t="s">
        <v>849</v>
      </c>
      <c r="AW221" s="35" t="s">
        <v>850</v>
      </c>
    </row>
    <row r="222" spans="1:49" ht="25.05" customHeight="1" x14ac:dyDescent="0.3">
      <c r="A222" s="35">
        <v>14302</v>
      </c>
      <c r="B222" s="35" t="s">
        <v>125</v>
      </c>
      <c r="C222" s="35" t="s">
        <v>126</v>
      </c>
      <c r="D222" s="36">
        <v>1</v>
      </c>
      <c r="E222" s="36">
        <v>2025</v>
      </c>
      <c r="F222" s="36">
        <v>2025</v>
      </c>
      <c r="G222" s="35" t="s">
        <v>127</v>
      </c>
      <c r="H222" s="35" t="s">
        <v>125</v>
      </c>
      <c r="I222" s="35" t="s">
        <v>128</v>
      </c>
      <c r="J222" s="37" t="s">
        <v>854</v>
      </c>
      <c r="K222" s="35" t="s">
        <v>65</v>
      </c>
      <c r="L222" s="35" t="s">
        <v>483</v>
      </c>
      <c r="M222" s="35" t="s">
        <v>484</v>
      </c>
      <c r="N222" s="35">
        <v>13</v>
      </c>
      <c r="O222" s="35" t="s">
        <v>104</v>
      </c>
      <c r="P222" s="35" t="s">
        <v>312</v>
      </c>
      <c r="Q222" s="35" t="s">
        <v>132</v>
      </c>
      <c r="R222" s="35" t="s">
        <v>61</v>
      </c>
      <c r="S222" s="35" t="s">
        <v>107</v>
      </c>
      <c r="T222" s="35" t="s">
        <v>855</v>
      </c>
      <c r="U222" s="36">
        <v>10</v>
      </c>
      <c r="V222" s="36">
        <v>180</v>
      </c>
      <c r="W222" s="36">
        <v>8</v>
      </c>
      <c r="X222" s="39">
        <f t="shared" si="44"/>
        <v>188</v>
      </c>
      <c r="Y222" s="36">
        <v>4</v>
      </c>
      <c r="Z222" s="36" t="s">
        <v>64</v>
      </c>
      <c r="AA222" s="36" t="s">
        <v>67</v>
      </c>
      <c r="AB222" s="45" t="s">
        <v>67</v>
      </c>
      <c r="AC222" s="46" t="s">
        <v>856</v>
      </c>
      <c r="AD222" s="41" t="s">
        <v>857</v>
      </c>
      <c r="AE222" s="39" t="s">
        <v>67</v>
      </c>
      <c r="AF222" s="51"/>
      <c r="AG222" s="35" t="s">
        <v>68</v>
      </c>
      <c r="AH222" s="39">
        <f t="shared" si="36"/>
        <v>47</v>
      </c>
      <c r="AI222" s="39">
        <v>2</v>
      </c>
      <c r="AJ222" s="43">
        <f t="shared" si="37"/>
        <v>6372</v>
      </c>
      <c r="AK222" s="39">
        <f t="shared" si="38"/>
        <v>47</v>
      </c>
      <c r="AL222" s="43">
        <v>0</v>
      </c>
      <c r="AM222" s="43">
        <f t="shared" si="45"/>
        <v>1880000</v>
      </c>
      <c r="AN222" s="43">
        <f t="shared" si="39"/>
        <v>0</v>
      </c>
      <c r="AO222" s="43">
        <f t="shared" si="40"/>
        <v>0</v>
      </c>
      <c r="AP222" s="43">
        <f t="shared" si="41"/>
        <v>11979360</v>
      </c>
      <c r="AR222" s="43">
        <f t="shared" si="42"/>
        <v>0</v>
      </c>
      <c r="AS222" s="43">
        <f t="shared" si="43"/>
        <v>13859360</v>
      </c>
      <c r="AT222" s="35" t="s">
        <v>809</v>
      </c>
      <c r="AU222" s="35" t="s">
        <v>810</v>
      </c>
      <c r="AV222" s="35" t="s">
        <v>811</v>
      </c>
      <c r="AW222" s="35" t="s">
        <v>812</v>
      </c>
    </row>
    <row r="223" spans="1:49" ht="25.05" customHeight="1" x14ac:dyDescent="0.3">
      <c r="A223" s="35">
        <v>14290</v>
      </c>
      <c r="B223" s="35" t="s">
        <v>125</v>
      </c>
      <c r="C223" s="35" t="s">
        <v>126</v>
      </c>
      <c r="D223" s="36">
        <v>1</v>
      </c>
      <c r="E223" s="36">
        <v>2025</v>
      </c>
      <c r="F223" s="36">
        <v>2025</v>
      </c>
      <c r="G223" s="35" t="s">
        <v>127</v>
      </c>
      <c r="H223" s="35" t="s">
        <v>125</v>
      </c>
      <c r="I223" s="35" t="s">
        <v>128</v>
      </c>
      <c r="J223" s="37" t="s">
        <v>858</v>
      </c>
      <c r="K223" s="35" t="s">
        <v>65</v>
      </c>
      <c r="L223" s="35" t="s">
        <v>814</v>
      </c>
      <c r="M223" s="35" t="s">
        <v>815</v>
      </c>
      <c r="N223" s="35">
        <v>13</v>
      </c>
      <c r="O223" s="35" t="s">
        <v>104</v>
      </c>
      <c r="P223" s="35" t="s">
        <v>312</v>
      </c>
      <c r="Q223" s="35" t="s">
        <v>445</v>
      </c>
      <c r="R223" s="35" t="s">
        <v>61</v>
      </c>
      <c r="S223" s="35" t="s">
        <v>107</v>
      </c>
      <c r="T223" s="35" t="s">
        <v>446</v>
      </c>
      <c r="U223" s="36">
        <v>15</v>
      </c>
      <c r="V223" s="36">
        <v>180</v>
      </c>
      <c r="W223" s="36">
        <v>12</v>
      </c>
      <c r="X223" s="39">
        <f t="shared" si="44"/>
        <v>192</v>
      </c>
      <c r="Y223" s="36">
        <v>4</v>
      </c>
      <c r="Z223" s="36" t="s">
        <v>64</v>
      </c>
      <c r="AA223" s="36" t="s">
        <v>67</v>
      </c>
      <c r="AB223" s="45" t="s">
        <v>67</v>
      </c>
      <c r="AC223" s="46" t="s">
        <v>859</v>
      </c>
      <c r="AD223" s="41" t="s">
        <v>860</v>
      </c>
      <c r="AE223" s="39" t="s">
        <v>67</v>
      </c>
      <c r="AF223" s="51"/>
      <c r="AG223" s="35" t="s">
        <v>68</v>
      </c>
      <c r="AH223" s="39">
        <f t="shared" si="36"/>
        <v>48</v>
      </c>
      <c r="AI223" s="39">
        <v>2</v>
      </c>
      <c r="AJ223" s="43">
        <f t="shared" si="37"/>
        <v>6372</v>
      </c>
      <c r="AK223" s="39">
        <f t="shared" si="38"/>
        <v>48</v>
      </c>
      <c r="AL223" s="43">
        <v>0</v>
      </c>
      <c r="AM223" s="43">
        <f t="shared" si="45"/>
        <v>2880000</v>
      </c>
      <c r="AN223" s="43">
        <f t="shared" si="39"/>
        <v>0</v>
      </c>
      <c r="AO223" s="43">
        <f t="shared" si="40"/>
        <v>0</v>
      </c>
      <c r="AP223" s="43">
        <f t="shared" si="41"/>
        <v>18351360</v>
      </c>
      <c r="AR223" s="43">
        <f t="shared" si="42"/>
        <v>0</v>
      </c>
      <c r="AS223" s="43">
        <f t="shared" si="43"/>
        <v>21231360</v>
      </c>
      <c r="AT223" s="35" t="s">
        <v>809</v>
      </c>
      <c r="AU223" s="35" t="s">
        <v>810</v>
      </c>
      <c r="AV223" s="35" t="s">
        <v>811</v>
      </c>
      <c r="AW223" s="35" t="s">
        <v>812</v>
      </c>
    </row>
    <row r="224" spans="1:49" ht="25.05" customHeight="1" x14ac:dyDescent="0.3">
      <c r="A224" s="35">
        <v>14279</v>
      </c>
      <c r="B224" s="35" t="s">
        <v>125</v>
      </c>
      <c r="C224" s="35" t="s">
        <v>126</v>
      </c>
      <c r="D224" s="36">
        <v>1</v>
      </c>
      <c r="E224" s="36">
        <v>2025</v>
      </c>
      <c r="F224" s="36">
        <v>2025</v>
      </c>
      <c r="G224" s="35" t="s">
        <v>127</v>
      </c>
      <c r="H224" s="35" t="s">
        <v>125</v>
      </c>
      <c r="I224" s="35" t="s">
        <v>128</v>
      </c>
      <c r="J224" s="37" t="s">
        <v>861</v>
      </c>
      <c r="K224" s="35" t="s">
        <v>65</v>
      </c>
      <c r="L224" s="35" t="s">
        <v>284</v>
      </c>
      <c r="M224" s="35" t="s">
        <v>285</v>
      </c>
      <c r="N224" s="35">
        <v>10</v>
      </c>
      <c r="O224" s="35" t="s">
        <v>111</v>
      </c>
      <c r="P224" s="35" t="s">
        <v>862</v>
      </c>
      <c r="Q224" s="35" t="s">
        <v>158</v>
      </c>
      <c r="R224" s="35" t="s">
        <v>61</v>
      </c>
      <c r="S224" s="35" t="s">
        <v>107</v>
      </c>
      <c r="T224" s="35" t="s">
        <v>863</v>
      </c>
      <c r="U224" s="36">
        <v>20</v>
      </c>
      <c r="V224" s="36">
        <v>224</v>
      </c>
      <c r="W224" s="36">
        <v>12</v>
      </c>
      <c r="X224" s="39">
        <f t="shared" si="44"/>
        <v>236</v>
      </c>
      <c r="Y224" s="36">
        <v>8</v>
      </c>
      <c r="Z224" s="36" t="s">
        <v>64</v>
      </c>
      <c r="AA224" s="36" t="s">
        <v>67</v>
      </c>
      <c r="AB224" s="45" t="s">
        <v>67</v>
      </c>
      <c r="AC224" s="46" t="s">
        <v>864</v>
      </c>
      <c r="AD224" s="41" t="s">
        <v>865</v>
      </c>
      <c r="AE224" s="39" t="s">
        <v>67</v>
      </c>
      <c r="AF224" s="51"/>
      <c r="AG224" s="35" t="s">
        <v>68</v>
      </c>
      <c r="AH224" s="39">
        <f t="shared" si="36"/>
        <v>30</v>
      </c>
      <c r="AI224" s="39">
        <v>2</v>
      </c>
      <c r="AJ224" s="43">
        <f t="shared" si="37"/>
        <v>6372</v>
      </c>
      <c r="AK224" s="39">
        <f t="shared" si="38"/>
        <v>29.5</v>
      </c>
      <c r="AL224" s="43">
        <v>0</v>
      </c>
      <c r="AM224" s="43">
        <f t="shared" si="45"/>
        <v>2400000</v>
      </c>
      <c r="AN224" s="43">
        <f t="shared" si="39"/>
        <v>0</v>
      </c>
      <c r="AO224" s="43">
        <f t="shared" si="40"/>
        <v>0</v>
      </c>
      <c r="AP224" s="43">
        <f t="shared" si="41"/>
        <v>30075840</v>
      </c>
      <c r="AR224" s="43">
        <f t="shared" si="42"/>
        <v>0</v>
      </c>
      <c r="AS224" s="43">
        <f t="shared" si="43"/>
        <v>32475840</v>
      </c>
      <c r="AT224" s="35" t="s">
        <v>161</v>
      </c>
      <c r="AU224" s="35" t="s">
        <v>162</v>
      </c>
      <c r="AV224" s="35" t="s">
        <v>866</v>
      </c>
      <c r="AW224" s="35" t="s">
        <v>867</v>
      </c>
    </row>
    <row r="225" spans="1:49" ht="25.05" customHeight="1" x14ac:dyDescent="0.3">
      <c r="A225" s="35">
        <v>14280</v>
      </c>
      <c r="B225" s="35" t="s">
        <v>125</v>
      </c>
      <c r="C225" s="35" t="s">
        <v>126</v>
      </c>
      <c r="D225" s="36">
        <v>1</v>
      </c>
      <c r="E225" s="36">
        <v>2025</v>
      </c>
      <c r="F225" s="36">
        <v>2025</v>
      </c>
      <c r="G225" s="35" t="s">
        <v>127</v>
      </c>
      <c r="H225" s="35" t="s">
        <v>125</v>
      </c>
      <c r="I225" s="35" t="s">
        <v>128</v>
      </c>
      <c r="J225" s="37" t="s">
        <v>861</v>
      </c>
      <c r="K225" s="35" t="s">
        <v>65</v>
      </c>
      <c r="L225" s="35" t="s">
        <v>284</v>
      </c>
      <c r="M225" s="35" t="s">
        <v>285</v>
      </c>
      <c r="N225" s="35">
        <v>10</v>
      </c>
      <c r="O225" s="35" t="s">
        <v>111</v>
      </c>
      <c r="P225" s="35" t="s">
        <v>868</v>
      </c>
      <c r="Q225" s="35" t="s">
        <v>158</v>
      </c>
      <c r="R225" s="35" t="s">
        <v>61</v>
      </c>
      <c r="S225" s="35" t="s">
        <v>107</v>
      </c>
      <c r="T225" s="35" t="s">
        <v>869</v>
      </c>
      <c r="U225" s="36">
        <v>20</v>
      </c>
      <c r="V225" s="36">
        <v>224</v>
      </c>
      <c r="W225" s="36">
        <v>12</v>
      </c>
      <c r="X225" s="39">
        <f t="shared" si="44"/>
        <v>236</v>
      </c>
      <c r="Y225" s="36">
        <v>8</v>
      </c>
      <c r="Z225" s="36" t="s">
        <v>64</v>
      </c>
      <c r="AA225" s="36" t="s">
        <v>67</v>
      </c>
      <c r="AB225" s="45" t="s">
        <v>67</v>
      </c>
      <c r="AC225" s="46" t="s">
        <v>864</v>
      </c>
      <c r="AD225" s="41" t="s">
        <v>870</v>
      </c>
      <c r="AE225" s="39" t="s">
        <v>67</v>
      </c>
      <c r="AF225" s="51"/>
      <c r="AG225" s="35" t="s">
        <v>68</v>
      </c>
      <c r="AH225" s="39">
        <f t="shared" si="36"/>
        <v>30</v>
      </c>
      <c r="AI225" s="39">
        <v>2</v>
      </c>
      <c r="AJ225" s="43">
        <f t="shared" si="37"/>
        <v>6372</v>
      </c>
      <c r="AK225" s="39">
        <f t="shared" si="38"/>
        <v>29.5</v>
      </c>
      <c r="AL225" s="43">
        <v>0</v>
      </c>
      <c r="AM225" s="43">
        <f t="shared" si="45"/>
        <v>2400000</v>
      </c>
      <c r="AN225" s="43">
        <f t="shared" si="39"/>
        <v>0</v>
      </c>
      <c r="AO225" s="43">
        <f t="shared" si="40"/>
        <v>0</v>
      </c>
      <c r="AP225" s="43">
        <f t="shared" si="41"/>
        <v>30075840</v>
      </c>
      <c r="AR225" s="43">
        <f t="shared" si="42"/>
        <v>0</v>
      </c>
      <c r="AS225" s="43">
        <f t="shared" si="43"/>
        <v>32475840</v>
      </c>
      <c r="AT225" s="35" t="s">
        <v>161</v>
      </c>
      <c r="AU225" s="35" t="s">
        <v>162</v>
      </c>
      <c r="AV225" s="35" t="s">
        <v>866</v>
      </c>
      <c r="AW225" s="35" t="s">
        <v>867</v>
      </c>
    </row>
    <row r="226" spans="1:49" ht="25.05" customHeight="1" x14ac:dyDescent="0.3">
      <c r="A226" s="35">
        <v>14281</v>
      </c>
      <c r="B226" s="35" t="s">
        <v>125</v>
      </c>
      <c r="C226" s="35" t="s">
        <v>126</v>
      </c>
      <c r="D226" s="36">
        <v>1</v>
      </c>
      <c r="E226" s="36">
        <v>2025</v>
      </c>
      <c r="F226" s="36">
        <v>2025</v>
      </c>
      <c r="G226" s="35" t="s">
        <v>127</v>
      </c>
      <c r="H226" s="35" t="s">
        <v>125</v>
      </c>
      <c r="I226" s="35" t="s">
        <v>128</v>
      </c>
      <c r="J226" s="37" t="s">
        <v>861</v>
      </c>
      <c r="K226" s="35" t="s">
        <v>65</v>
      </c>
      <c r="L226" s="35" t="s">
        <v>284</v>
      </c>
      <c r="M226" s="35" t="s">
        <v>285</v>
      </c>
      <c r="N226" s="35">
        <v>10</v>
      </c>
      <c r="O226" s="35" t="s">
        <v>111</v>
      </c>
      <c r="P226" s="35" t="s">
        <v>871</v>
      </c>
      <c r="Q226" s="35" t="s">
        <v>158</v>
      </c>
      <c r="R226" s="35" t="s">
        <v>61</v>
      </c>
      <c r="S226" s="35" t="s">
        <v>107</v>
      </c>
      <c r="T226" s="35" t="s">
        <v>872</v>
      </c>
      <c r="U226" s="36">
        <v>20</v>
      </c>
      <c r="V226" s="36">
        <v>224</v>
      </c>
      <c r="W226" s="36">
        <v>12</v>
      </c>
      <c r="X226" s="39">
        <f t="shared" si="44"/>
        <v>236</v>
      </c>
      <c r="Y226" s="36">
        <v>8</v>
      </c>
      <c r="Z226" s="36" t="s">
        <v>64</v>
      </c>
      <c r="AA226" s="36" t="s">
        <v>67</v>
      </c>
      <c r="AB226" s="45" t="s">
        <v>67</v>
      </c>
      <c r="AC226" s="46" t="s">
        <v>864</v>
      </c>
      <c r="AD226" s="41" t="s">
        <v>873</v>
      </c>
      <c r="AE226" s="39" t="s">
        <v>67</v>
      </c>
      <c r="AF226" s="51"/>
      <c r="AG226" s="35" t="s">
        <v>68</v>
      </c>
      <c r="AH226" s="39">
        <f t="shared" si="36"/>
        <v>30</v>
      </c>
      <c r="AI226" s="39">
        <v>2</v>
      </c>
      <c r="AJ226" s="43">
        <f t="shared" si="37"/>
        <v>6372</v>
      </c>
      <c r="AK226" s="39">
        <f t="shared" si="38"/>
        <v>29.5</v>
      </c>
      <c r="AL226" s="43">
        <v>0</v>
      </c>
      <c r="AM226" s="43">
        <f t="shared" si="45"/>
        <v>2400000</v>
      </c>
      <c r="AN226" s="43">
        <f t="shared" si="39"/>
        <v>0</v>
      </c>
      <c r="AO226" s="43">
        <f t="shared" si="40"/>
        <v>0</v>
      </c>
      <c r="AP226" s="43">
        <f t="shared" si="41"/>
        <v>30075840</v>
      </c>
      <c r="AR226" s="43">
        <f t="shared" si="42"/>
        <v>0</v>
      </c>
      <c r="AS226" s="43">
        <f t="shared" si="43"/>
        <v>32475840</v>
      </c>
      <c r="AT226" s="35" t="s">
        <v>161</v>
      </c>
      <c r="AU226" s="35" t="s">
        <v>162</v>
      </c>
      <c r="AV226" s="35" t="s">
        <v>866</v>
      </c>
      <c r="AW226" s="35" t="s">
        <v>867</v>
      </c>
    </row>
    <row r="227" spans="1:49" ht="25.05" customHeight="1" x14ac:dyDescent="0.3">
      <c r="A227" s="35">
        <v>14283</v>
      </c>
      <c r="B227" s="35" t="s">
        <v>125</v>
      </c>
      <c r="C227" s="35" t="s">
        <v>126</v>
      </c>
      <c r="D227" s="36">
        <v>1</v>
      </c>
      <c r="E227" s="36">
        <v>2025</v>
      </c>
      <c r="F227" s="36">
        <v>2025</v>
      </c>
      <c r="G227" s="35" t="s">
        <v>127</v>
      </c>
      <c r="H227" s="35" t="s">
        <v>125</v>
      </c>
      <c r="I227" s="35" t="s">
        <v>128</v>
      </c>
      <c r="J227" s="37" t="s">
        <v>861</v>
      </c>
      <c r="K227" s="35" t="s">
        <v>65</v>
      </c>
      <c r="L227" s="35" t="s">
        <v>284</v>
      </c>
      <c r="M227" s="35" t="s">
        <v>285</v>
      </c>
      <c r="N227" s="35">
        <v>10</v>
      </c>
      <c r="O227" s="35" t="s">
        <v>111</v>
      </c>
      <c r="P227" s="35" t="s">
        <v>874</v>
      </c>
      <c r="Q227" s="35" t="s">
        <v>158</v>
      </c>
      <c r="R227" s="35" t="s">
        <v>61</v>
      </c>
      <c r="S227" s="35" t="s">
        <v>107</v>
      </c>
      <c r="T227" s="35" t="s">
        <v>872</v>
      </c>
      <c r="U227" s="36">
        <v>20</v>
      </c>
      <c r="V227" s="36">
        <v>224</v>
      </c>
      <c r="W227" s="36">
        <v>12</v>
      </c>
      <c r="X227" s="39">
        <f t="shared" si="44"/>
        <v>236</v>
      </c>
      <c r="Y227" s="36">
        <v>8</v>
      </c>
      <c r="Z227" s="36" t="s">
        <v>64</v>
      </c>
      <c r="AA227" s="36" t="s">
        <v>67</v>
      </c>
      <c r="AB227" s="45" t="s">
        <v>67</v>
      </c>
      <c r="AC227" s="46" t="s">
        <v>864</v>
      </c>
      <c r="AD227" s="41" t="s">
        <v>875</v>
      </c>
      <c r="AE227" s="39" t="s">
        <v>67</v>
      </c>
      <c r="AF227" s="51"/>
      <c r="AG227" s="35" t="s">
        <v>68</v>
      </c>
      <c r="AH227" s="39">
        <f t="shared" si="36"/>
        <v>30</v>
      </c>
      <c r="AI227" s="39">
        <v>2</v>
      </c>
      <c r="AJ227" s="43">
        <f t="shared" si="37"/>
        <v>6372</v>
      </c>
      <c r="AK227" s="39">
        <f t="shared" si="38"/>
        <v>29.5</v>
      </c>
      <c r="AL227" s="43">
        <v>0</v>
      </c>
      <c r="AM227" s="43">
        <f t="shared" si="45"/>
        <v>2400000</v>
      </c>
      <c r="AN227" s="43">
        <f t="shared" si="39"/>
        <v>0</v>
      </c>
      <c r="AO227" s="43">
        <f t="shared" si="40"/>
        <v>0</v>
      </c>
      <c r="AP227" s="43">
        <f t="shared" si="41"/>
        <v>30075840</v>
      </c>
      <c r="AR227" s="43">
        <f t="shared" si="42"/>
        <v>0</v>
      </c>
      <c r="AS227" s="43">
        <f t="shared" si="43"/>
        <v>32475840</v>
      </c>
      <c r="AT227" s="35" t="s">
        <v>161</v>
      </c>
      <c r="AU227" s="35" t="s">
        <v>162</v>
      </c>
      <c r="AV227" s="35" t="s">
        <v>866</v>
      </c>
      <c r="AW227" s="35" t="s">
        <v>867</v>
      </c>
    </row>
    <row r="228" spans="1:49" ht="25.05" customHeight="1" x14ac:dyDescent="0.3">
      <c r="A228" s="35">
        <v>14348</v>
      </c>
      <c r="B228" s="35" t="s">
        <v>469</v>
      </c>
      <c r="C228" s="35" t="s">
        <v>470</v>
      </c>
      <c r="D228" s="36">
        <v>1</v>
      </c>
      <c r="E228" s="36">
        <v>2025</v>
      </c>
      <c r="F228" s="36">
        <v>2025</v>
      </c>
      <c r="G228" s="35" t="s">
        <v>127</v>
      </c>
      <c r="H228" s="35" t="s">
        <v>469</v>
      </c>
      <c r="I228" s="35" t="s">
        <v>471</v>
      </c>
      <c r="J228" s="37" t="s">
        <v>876</v>
      </c>
      <c r="K228" s="35" t="s">
        <v>65</v>
      </c>
      <c r="L228" s="35" t="s">
        <v>65</v>
      </c>
      <c r="M228" s="35" t="s">
        <v>65</v>
      </c>
      <c r="N228" s="35">
        <v>6</v>
      </c>
      <c r="O228" s="35" t="s">
        <v>375</v>
      </c>
      <c r="P228" s="35" t="s">
        <v>585</v>
      </c>
      <c r="Q228" s="35" t="s">
        <v>152</v>
      </c>
      <c r="R228" s="35" t="s">
        <v>61</v>
      </c>
      <c r="S228" s="35" t="s">
        <v>107</v>
      </c>
      <c r="T228" s="35" t="s">
        <v>108</v>
      </c>
      <c r="U228" s="36">
        <v>15</v>
      </c>
      <c r="V228" s="36">
        <v>90</v>
      </c>
      <c r="W228" s="36" t="s">
        <v>65</v>
      </c>
      <c r="X228" s="39">
        <f t="shared" si="44"/>
        <v>90</v>
      </c>
      <c r="Y228" s="36">
        <v>3</v>
      </c>
      <c r="Z228" s="36" t="s">
        <v>64</v>
      </c>
      <c r="AA228" s="36" t="s">
        <v>67</v>
      </c>
      <c r="AB228" s="45" t="s">
        <v>67</v>
      </c>
      <c r="AC228" s="46" t="s">
        <v>877</v>
      </c>
      <c r="AD228" s="41" t="s">
        <v>878</v>
      </c>
      <c r="AE228" s="39" t="s">
        <v>67</v>
      </c>
      <c r="AF228" s="51"/>
      <c r="AG228" s="35" t="s">
        <v>68</v>
      </c>
      <c r="AH228" s="39">
        <f t="shared" si="36"/>
        <v>30</v>
      </c>
      <c r="AI228" s="39">
        <v>2</v>
      </c>
      <c r="AJ228" s="43">
        <f t="shared" si="37"/>
        <v>6372</v>
      </c>
      <c r="AK228" s="39">
        <f t="shared" si="38"/>
        <v>30</v>
      </c>
      <c r="AL228" s="43">
        <v>0</v>
      </c>
      <c r="AM228" s="43">
        <f t="shared" si="45"/>
        <v>1800000</v>
      </c>
      <c r="AN228" s="43">
        <f t="shared" si="39"/>
        <v>0</v>
      </c>
      <c r="AO228" s="43">
        <f t="shared" si="40"/>
        <v>0</v>
      </c>
      <c r="AP228" s="43">
        <f t="shared" si="41"/>
        <v>8602200</v>
      </c>
      <c r="AR228" s="43">
        <f t="shared" si="42"/>
        <v>0</v>
      </c>
      <c r="AS228" s="43">
        <f t="shared" si="43"/>
        <v>10402200</v>
      </c>
      <c r="AT228" s="35" t="s">
        <v>879</v>
      </c>
      <c r="AU228" s="35" t="s">
        <v>474</v>
      </c>
      <c r="AV228" s="35" t="s">
        <v>880</v>
      </c>
      <c r="AW228" s="35" t="s">
        <v>881</v>
      </c>
    </row>
    <row r="229" spans="1:49" ht="25.05" customHeight="1" x14ac:dyDescent="0.3">
      <c r="A229" s="35">
        <v>14406</v>
      </c>
      <c r="B229" s="35" t="s">
        <v>125</v>
      </c>
      <c r="C229" s="35" t="s">
        <v>126</v>
      </c>
      <c r="D229" s="36">
        <v>1</v>
      </c>
      <c r="E229" s="36">
        <v>2025</v>
      </c>
      <c r="F229" s="36">
        <v>2025</v>
      </c>
      <c r="G229" s="35" t="s">
        <v>127</v>
      </c>
      <c r="H229" s="35" t="s">
        <v>125</v>
      </c>
      <c r="I229" s="35" t="s">
        <v>128</v>
      </c>
      <c r="J229" s="37" t="s">
        <v>882</v>
      </c>
      <c r="K229" s="35" t="s">
        <v>65</v>
      </c>
      <c r="L229" s="35" t="s">
        <v>65</v>
      </c>
      <c r="M229" s="35" t="s">
        <v>65</v>
      </c>
      <c r="N229" s="35">
        <v>13</v>
      </c>
      <c r="O229" s="35" t="s">
        <v>104</v>
      </c>
      <c r="P229" s="35" t="s">
        <v>595</v>
      </c>
      <c r="Q229" s="35" t="s">
        <v>152</v>
      </c>
      <c r="R229" s="35" t="s">
        <v>61</v>
      </c>
      <c r="S229" s="35" t="s">
        <v>107</v>
      </c>
      <c r="T229" s="35" t="s">
        <v>63</v>
      </c>
      <c r="U229" s="36">
        <v>20</v>
      </c>
      <c r="V229" s="36">
        <v>200</v>
      </c>
      <c r="W229" s="36" t="s">
        <v>65</v>
      </c>
      <c r="X229" s="39">
        <f t="shared" si="44"/>
        <v>200</v>
      </c>
      <c r="Y229" s="36">
        <v>4</v>
      </c>
      <c r="Z229" s="36" t="s">
        <v>64</v>
      </c>
      <c r="AA229" s="36" t="s">
        <v>67</v>
      </c>
      <c r="AB229" s="45" t="s">
        <v>67</v>
      </c>
      <c r="AC229" s="46" t="s">
        <v>883</v>
      </c>
      <c r="AD229" s="41" t="s">
        <v>600</v>
      </c>
      <c r="AE229" s="39" t="s">
        <v>67</v>
      </c>
      <c r="AF229" s="51"/>
      <c r="AG229" s="35" t="s">
        <v>68</v>
      </c>
      <c r="AH229" s="39">
        <f t="shared" si="36"/>
        <v>50</v>
      </c>
      <c r="AI229" s="39">
        <v>2</v>
      </c>
      <c r="AJ229" s="43">
        <f t="shared" si="37"/>
        <v>6372</v>
      </c>
      <c r="AK229" s="39">
        <f t="shared" si="38"/>
        <v>50</v>
      </c>
      <c r="AL229" s="43">
        <v>0</v>
      </c>
      <c r="AM229" s="43">
        <f t="shared" si="45"/>
        <v>4000000</v>
      </c>
      <c r="AN229" s="43">
        <f t="shared" si="39"/>
        <v>0</v>
      </c>
      <c r="AO229" s="43">
        <f t="shared" si="40"/>
        <v>0</v>
      </c>
      <c r="AP229" s="43">
        <f t="shared" si="41"/>
        <v>25488000</v>
      </c>
      <c r="AR229" s="43">
        <f t="shared" si="42"/>
        <v>0</v>
      </c>
      <c r="AS229" s="43">
        <f t="shared" si="43"/>
        <v>29488000</v>
      </c>
      <c r="AT229" s="35" t="s">
        <v>601</v>
      </c>
      <c r="AU229" s="35" t="s">
        <v>602</v>
      </c>
      <c r="AV229" s="35" t="s">
        <v>603</v>
      </c>
      <c r="AW229" s="35" t="s">
        <v>476</v>
      </c>
    </row>
    <row r="230" spans="1:49" ht="25.05" customHeight="1" x14ac:dyDescent="0.3">
      <c r="A230" s="35">
        <v>14407</v>
      </c>
      <c r="B230" s="35" t="s">
        <v>125</v>
      </c>
      <c r="C230" s="35" t="s">
        <v>126</v>
      </c>
      <c r="D230" s="36">
        <v>1</v>
      </c>
      <c r="E230" s="36">
        <v>2025</v>
      </c>
      <c r="F230" s="36">
        <v>2025</v>
      </c>
      <c r="G230" s="35" t="s">
        <v>127</v>
      </c>
      <c r="H230" s="35" t="s">
        <v>125</v>
      </c>
      <c r="I230" s="35" t="s">
        <v>128</v>
      </c>
      <c r="J230" s="37" t="s">
        <v>882</v>
      </c>
      <c r="K230" s="35" t="s">
        <v>65</v>
      </c>
      <c r="L230" s="35" t="s">
        <v>65</v>
      </c>
      <c r="M230" s="35" t="s">
        <v>65</v>
      </c>
      <c r="N230" s="35">
        <v>13</v>
      </c>
      <c r="O230" s="35" t="s">
        <v>104</v>
      </c>
      <c r="P230" s="35" t="s">
        <v>604</v>
      </c>
      <c r="Q230" s="35" t="s">
        <v>152</v>
      </c>
      <c r="R230" s="35" t="s">
        <v>61</v>
      </c>
      <c r="S230" s="35" t="s">
        <v>107</v>
      </c>
      <c r="T230" s="35" t="s">
        <v>63</v>
      </c>
      <c r="U230" s="36">
        <v>20</v>
      </c>
      <c r="V230" s="36">
        <v>200</v>
      </c>
      <c r="W230" s="36" t="s">
        <v>65</v>
      </c>
      <c r="X230" s="39">
        <f t="shared" si="44"/>
        <v>200</v>
      </c>
      <c r="Y230" s="36">
        <v>4</v>
      </c>
      <c r="Z230" s="36" t="s">
        <v>64</v>
      </c>
      <c r="AA230" s="36" t="s">
        <v>67</v>
      </c>
      <c r="AB230" s="45" t="s">
        <v>67</v>
      </c>
      <c r="AC230" s="46" t="s">
        <v>883</v>
      </c>
      <c r="AD230" s="41" t="s">
        <v>884</v>
      </c>
      <c r="AE230" s="39" t="s">
        <v>67</v>
      </c>
      <c r="AF230" s="51"/>
      <c r="AG230" s="35" t="s">
        <v>68</v>
      </c>
      <c r="AH230" s="39">
        <f t="shared" si="36"/>
        <v>50</v>
      </c>
      <c r="AI230" s="39">
        <v>2</v>
      </c>
      <c r="AJ230" s="43">
        <f t="shared" si="37"/>
        <v>6372</v>
      </c>
      <c r="AK230" s="39">
        <f t="shared" si="38"/>
        <v>50</v>
      </c>
      <c r="AL230" s="43">
        <v>0</v>
      </c>
      <c r="AM230" s="43">
        <f t="shared" si="45"/>
        <v>4000000</v>
      </c>
      <c r="AN230" s="43">
        <f t="shared" si="39"/>
        <v>0</v>
      </c>
      <c r="AO230" s="43">
        <f t="shared" si="40"/>
        <v>0</v>
      </c>
      <c r="AP230" s="43">
        <f t="shared" si="41"/>
        <v>25488000</v>
      </c>
      <c r="AR230" s="43">
        <f t="shared" si="42"/>
        <v>0</v>
      </c>
      <c r="AS230" s="43">
        <f t="shared" si="43"/>
        <v>29488000</v>
      </c>
      <c r="AT230" s="35" t="s">
        <v>601</v>
      </c>
      <c r="AU230" s="35" t="s">
        <v>602</v>
      </c>
      <c r="AV230" s="35" t="s">
        <v>603</v>
      </c>
      <c r="AW230" s="35" t="s">
        <v>476</v>
      </c>
    </row>
    <row r="231" spans="1:49" ht="25.05" customHeight="1" x14ac:dyDescent="0.3">
      <c r="A231" s="35">
        <v>14260</v>
      </c>
      <c r="B231" s="35" t="s">
        <v>138</v>
      </c>
      <c r="C231" s="35" t="s">
        <v>139</v>
      </c>
      <c r="D231" s="36">
        <v>1</v>
      </c>
      <c r="E231" s="36">
        <v>2025</v>
      </c>
      <c r="F231" s="36">
        <v>2025</v>
      </c>
      <c r="G231" s="35" t="s">
        <v>127</v>
      </c>
      <c r="H231" s="35" t="s">
        <v>138</v>
      </c>
      <c r="I231" s="35" t="s">
        <v>140</v>
      </c>
      <c r="J231" s="37" t="s">
        <v>885</v>
      </c>
      <c r="K231" s="35" t="s">
        <v>65</v>
      </c>
      <c r="L231" s="35" t="s">
        <v>65</v>
      </c>
      <c r="M231" s="35" t="s">
        <v>65</v>
      </c>
      <c r="N231" s="35">
        <v>13</v>
      </c>
      <c r="O231" s="35" t="s">
        <v>104</v>
      </c>
      <c r="P231" s="35" t="s">
        <v>886</v>
      </c>
      <c r="Q231" s="35" t="s">
        <v>152</v>
      </c>
      <c r="R231" s="35" t="s">
        <v>61</v>
      </c>
      <c r="S231" s="35" t="s">
        <v>107</v>
      </c>
      <c r="T231" s="35" t="s">
        <v>63</v>
      </c>
      <c r="U231" s="36">
        <v>20</v>
      </c>
      <c r="V231" s="36">
        <v>200</v>
      </c>
      <c r="W231" s="36" t="s">
        <v>65</v>
      </c>
      <c r="X231" s="39">
        <f t="shared" si="44"/>
        <v>200</v>
      </c>
      <c r="Y231" s="36">
        <v>4</v>
      </c>
      <c r="Z231" s="36" t="s">
        <v>64</v>
      </c>
      <c r="AA231" s="36" t="s">
        <v>67</v>
      </c>
      <c r="AB231" s="45" t="s">
        <v>67</v>
      </c>
      <c r="AC231" s="46" t="s">
        <v>887</v>
      </c>
      <c r="AD231" s="41" t="s">
        <v>750</v>
      </c>
      <c r="AE231" s="39" t="s">
        <v>67</v>
      </c>
      <c r="AF231" s="51"/>
      <c r="AG231" s="35" t="s">
        <v>68</v>
      </c>
      <c r="AH231" s="39">
        <f t="shared" si="36"/>
        <v>50</v>
      </c>
      <c r="AI231" s="39">
        <v>2</v>
      </c>
      <c r="AJ231" s="43">
        <f t="shared" si="37"/>
        <v>6372</v>
      </c>
      <c r="AK231" s="39">
        <f t="shared" si="38"/>
        <v>50</v>
      </c>
      <c r="AL231" s="43">
        <v>0</v>
      </c>
      <c r="AM231" s="43">
        <f t="shared" si="45"/>
        <v>4000000</v>
      </c>
      <c r="AN231" s="43">
        <f t="shared" si="39"/>
        <v>0</v>
      </c>
      <c r="AO231" s="43">
        <f t="shared" si="40"/>
        <v>0</v>
      </c>
      <c r="AP231" s="43">
        <f t="shared" si="41"/>
        <v>25488000</v>
      </c>
      <c r="AR231" s="43">
        <f t="shared" si="42"/>
        <v>0</v>
      </c>
      <c r="AS231" s="43">
        <f t="shared" si="43"/>
        <v>29488000</v>
      </c>
      <c r="AT231" s="35" t="s">
        <v>839</v>
      </c>
      <c r="AU231" s="35" t="s">
        <v>840</v>
      </c>
      <c r="AV231" s="35" t="s">
        <v>698</v>
      </c>
      <c r="AW231" s="35" t="s">
        <v>699</v>
      </c>
    </row>
    <row r="232" spans="1:49" ht="25.05" customHeight="1" x14ac:dyDescent="0.3">
      <c r="A232" s="35">
        <v>14271</v>
      </c>
      <c r="B232" s="35" t="s">
        <v>138</v>
      </c>
      <c r="C232" s="35" t="s">
        <v>139</v>
      </c>
      <c r="D232" s="36">
        <v>1</v>
      </c>
      <c r="E232" s="36">
        <v>2025</v>
      </c>
      <c r="F232" s="36">
        <v>2025</v>
      </c>
      <c r="G232" s="35" t="s">
        <v>127</v>
      </c>
      <c r="H232" s="35" t="s">
        <v>138</v>
      </c>
      <c r="I232" s="35" t="s">
        <v>140</v>
      </c>
      <c r="J232" s="37" t="s">
        <v>885</v>
      </c>
      <c r="K232" s="35" t="s">
        <v>65</v>
      </c>
      <c r="L232" s="35" t="s">
        <v>65</v>
      </c>
      <c r="M232" s="35" t="s">
        <v>65</v>
      </c>
      <c r="N232" s="35">
        <v>13</v>
      </c>
      <c r="O232" s="35" t="s">
        <v>104</v>
      </c>
      <c r="P232" s="35" t="s">
        <v>193</v>
      </c>
      <c r="Q232" s="35" t="s">
        <v>152</v>
      </c>
      <c r="R232" s="35" t="s">
        <v>61</v>
      </c>
      <c r="S232" s="35" t="s">
        <v>107</v>
      </c>
      <c r="T232" s="35" t="s">
        <v>63</v>
      </c>
      <c r="U232" s="36">
        <v>20</v>
      </c>
      <c r="V232" s="36">
        <v>200</v>
      </c>
      <c r="W232" s="36" t="s">
        <v>65</v>
      </c>
      <c r="X232" s="39">
        <f t="shared" si="44"/>
        <v>200</v>
      </c>
      <c r="Y232" s="36">
        <v>4</v>
      </c>
      <c r="Z232" s="36" t="s">
        <v>64</v>
      </c>
      <c r="AA232" s="36" t="s">
        <v>67</v>
      </c>
      <c r="AB232" s="45" t="s">
        <v>67</v>
      </c>
      <c r="AC232" s="46" t="s">
        <v>888</v>
      </c>
      <c r="AD232" s="41" t="s">
        <v>750</v>
      </c>
      <c r="AE232" s="39" t="s">
        <v>67</v>
      </c>
      <c r="AF232" s="51"/>
      <c r="AG232" s="35" t="s">
        <v>68</v>
      </c>
      <c r="AH232" s="39">
        <f t="shared" si="36"/>
        <v>50</v>
      </c>
      <c r="AI232" s="39">
        <v>2</v>
      </c>
      <c r="AJ232" s="43">
        <f t="shared" si="37"/>
        <v>6372</v>
      </c>
      <c r="AK232" s="39">
        <f t="shared" si="38"/>
        <v>50</v>
      </c>
      <c r="AL232" s="43">
        <v>0</v>
      </c>
      <c r="AM232" s="43">
        <f t="shared" si="45"/>
        <v>4000000</v>
      </c>
      <c r="AN232" s="43">
        <f t="shared" si="39"/>
        <v>0</v>
      </c>
      <c r="AO232" s="43">
        <f t="shared" si="40"/>
        <v>0</v>
      </c>
      <c r="AP232" s="43">
        <f t="shared" si="41"/>
        <v>25488000</v>
      </c>
      <c r="AR232" s="43">
        <f t="shared" si="42"/>
        <v>0</v>
      </c>
      <c r="AS232" s="43">
        <f t="shared" si="43"/>
        <v>29488000</v>
      </c>
      <c r="AT232" s="35" t="s">
        <v>839</v>
      </c>
      <c r="AU232" s="35" t="s">
        <v>840</v>
      </c>
      <c r="AV232" s="35" t="s">
        <v>698</v>
      </c>
      <c r="AW232" s="35" t="s">
        <v>699</v>
      </c>
    </row>
    <row r="233" spans="1:49" ht="25.05" customHeight="1" x14ac:dyDescent="0.3">
      <c r="A233" s="35">
        <v>14292</v>
      </c>
      <c r="B233" s="35" t="s">
        <v>125</v>
      </c>
      <c r="C233" s="35" t="s">
        <v>126</v>
      </c>
      <c r="D233" s="36">
        <v>1</v>
      </c>
      <c r="E233" s="36">
        <v>2025</v>
      </c>
      <c r="F233" s="36">
        <v>2025</v>
      </c>
      <c r="G233" s="35" t="s">
        <v>127</v>
      </c>
      <c r="H233" s="35" t="s">
        <v>125</v>
      </c>
      <c r="I233" s="35" t="s">
        <v>128</v>
      </c>
      <c r="J233" s="37" t="s">
        <v>889</v>
      </c>
      <c r="K233" s="35" t="s">
        <v>65</v>
      </c>
      <c r="L233" s="35" t="s">
        <v>483</v>
      </c>
      <c r="M233" s="35" t="s">
        <v>484</v>
      </c>
      <c r="N233" s="35">
        <v>13</v>
      </c>
      <c r="O233" s="35" t="s">
        <v>104</v>
      </c>
      <c r="P233" s="35" t="s">
        <v>312</v>
      </c>
      <c r="Q233" s="35" t="s">
        <v>445</v>
      </c>
      <c r="R233" s="35" t="s">
        <v>61</v>
      </c>
      <c r="S233" s="35" t="s">
        <v>107</v>
      </c>
      <c r="T233" s="35" t="s">
        <v>446</v>
      </c>
      <c r="U233" s="36">
        <v>20</v>
      </c>
      <c r="V233" s="36">
        <v>180</v>
      </c>
      <c r="W233" s="36">
        <v>8</v>
      </c>
      <c r="X233" s="39">
        <f t="shared" si="44"/>
        <v>188</v>
      </c>
      <c r="Y233" s="36">
        <v>4</v>
      </c>
      <c r="Z233" s="36" t="s">
        <v>64</v>
      </c>
      <c r="AA233" s="36" t="s">
        <v>67</v>
      </c>
      <c r="AB233" s="45" t="s">
        <v>67</v>
      </c>
      <c r="AC233" s="46" t="s">
        <v>890</v>
      </c>
      <c r="AD233" s="41" t="s">
        <v>808</v>
      </c>
      <c r="AE233" s="39" t="s">
        <v>67</v>
      </c>
      <c r="AF233" s="51"/>
      <c r="AG233" s="35" t="s">
        <v>68</v>
      </c>
      <c r="AH233" s="39">
        <f t="shared" si="36"/>
        <v>47</v>
      </c>
      <c r="AI233" s="39">
        <v>1</v>
      </c>
      <c r="AJ233" s="43">
        <f t="shared" si="37"/>
        <v>5074</v>
      </c>
      <c r="AK233" s="39">
        <f t="shared" si="38"/>
        <v>47</v>
      </c>
      <c r="AL233" s="43">
        <v>0</v>
      </c>
      <c r="AM233" s="43">
        <f t="shared" si="45"/>
        <v>3760000</v>
      </c>
      <c r="AN233" s="43">
        <f t="shared" si="39"/>
        <v>0</v>
      </c>
      <c r="AO233" s="43">
        <f t="shared" si="40"/>
        <v>0</v>
      </c>
      <c r="AP233" s="43">
        <f t="shared" si="41"/>
        <v>19078240</v>
      </c>
      <c r="AR233" s="43">
        <f t="shared" si="42"/>
        <v>0</v>
      </c>
      <c r="AS233" s="43">
        <f t="shared" si="43"/>
        <v>22838240</v>
      </c>
      <c r="AT233" s="35" t="s">
        <v>809</v>
      </c>
      <c r="AU233" s="35" t="s">
        <v>810</v>
      </c>
      <c r="AV233" s="35" t="s">
        <v>811</v>
      </c>
      <c r="AW233" s="35" t="s">
        <v>812</v>
      </c>
    </row>
    <row r="234" spans="1:49" ht="25.05" customHeight="1" x14ac:dyDescent="0.3">
      <c r="A234" s="35">
        <v>14521</v>
      </c>
      <c r="B234" s="35" t="s">
        <v>190</v>
      </c>
      <c r="C234" s="35" t="s">
        <v>191</v>
      </c>
      <c r="D234" s="36">
        <v>1</v>
      </c>
      <c r="E234" s="36">
        <v>2025</v>
      </c>
      <c r="F234" s="36">
        <v>2025</v>
      </c>
      <c r="G234" s="35" t="s">
        <v>127</v>
      </c>
      <c r="H234" s="35" t="s">
        <v>190</v>
      </c>
      <c r="I234" s="35" t="s">
        <v>192</v>
      </c>
      <c r="J234" s="37" t="s">
        <v>891</v>
      </c>
      <c r="K234" s="35" t="s">
        <v>65</v>
      </c>
      <c r="L234" s="35" t="s">
        <v>65</v>
      </c>
      <c r="M234" s="35" t="s">
        <v>65</v>
      </c>
      <c r="N234" s="35">
        <v>10</v>
      </c>
      <c r="O234" s="35" t="s">
        <v>111</v>
      </c>
      <c r="P234" s="35" t="s">
        <v>363</v>
      </c>
      <c r="Q234" s="35" t="s">
        <v>892</v>
      </c>
      <c r="R234" s="35" t="s">
        <v>61</v>
      </c>
      <c r="S234" s="35" t="s">
        <v>107</v>
      </c>
      <c r="T234" s="35" t="s">
        <v>108</v>
      </c>
      <c r="U234" s="36">
        <v>20</v>
      </c>
      <c r="V234" s="36">
        <v>80</v>
      </c>
      <c r="W234" s="36" t="s">
        <v>65</v>
      </c>
      <c r="X234" s="39">
        <f t="shared" si="44"/>
        <v>80</v>
      </c>
      <c r="Y234" s="36">
        <v>5</v>
      </c>
      <c r="Z234" s="36" t="s">
        <v>64</v>
      </c>
      <c r="AA234" s="36" t="s">
        <v>67</v>
      </c>
      <c r="AB234" s="45" t="s">
        <v>67</v>
      </c>
      <c r="AC234" s="46" t="s">
        <v>893</v>
      </c>
      <c r="AD234" s="41" t="s">
        <v>894</v>
      </c>
      <c r="AE234" s="39" t="s">
        <v>67</v>
      </c>
      <c r="AF234" s="51"/>
      <c r="AG234" s="35" t="s">
        <v>68</v>
      </c>
      <c r="AH234" s="39">
        <f t="shared" si="36"/>
        <v>16</v>
      </c>
      <c r="AI234" s="39">
        <v>2</v>
      </c>
      <c r="AJ234" s="43">
        <f t="shared" si="37"/>
        <v>6372</v>
      </c>
      <c r="AK234" s="39">
        <f t="shared" si="38"/>
        <v>16</v>
      </c>
      <c r="AL234" s="43">
        <v>0</v>
      </c>
      <c r="AM234" s="43">
        <f t="shared" si="45"/>
        <v>1280000</v>
      </c>
      <c r="AN234" s="43">
        <f t="shared" si="39"/>
        <v>0</v>
      </c>
      <c r="AO234" s="43">
        <f t="shared" si="40"/>
        <v>0</v>
      </c>
      <c r="AP234" s="43">
        <f t="shared" si="41"/>
        <v>10195200</v>
      </c>
      <c r="AR234" s="43">
        <f t="shared" si="42"/>
        <v>0</v>
      </c>
      <c r="AS234" s="43">
        <f t="shared" si="43"/>
        <v>11475200</v>
      </c>
      <c r="AT234" s="35" t="s">
        <v>195</v>
      </c>
      <c r="AU234" s="35" t="s">
        <v>196</v>
      </c>
      <c r="AV234" s="35" t="s">
        <v>895</v>
      </c>
      <c r="AW234" s="35" t="s">
        <v>896</v>
      </c>
    </row>
    <row r="235" spans="1:49" ht="25.05" customHeight="1" x14ac:dyDescent="0.3">
      <c r="A235" s="35">
        <v>14412</v>
      </c>
      <c r="B235" s="35" t="s">
        <v>125</v>
      </c>
      <c r="C235" s="35" t="s">
        <v>126</v>
      </c>
      <c r="D235" s="36">
        <v>1</v>
      </c>
      <c r="E235" s="36">
        <v>2025</v>
      </c>
      <c r="F235" s="36">
        <v>2025</v>
      </c>
      <c r="G235" s="35" t="s">
        <v>127</v>
      </c>
      <c r="H235" s="35" t="s">
        <v>125</v>
      </c>
      <c r="I235" s="35" t="s">
        <v>128</v>
      </c>
      <c r="J235" s="37" t="s">
        <v>897</v>
      </c>
      <c r="K235" s="35" t="s">
        <v>65</v>
      </c>
      <c r="L235" s="35" t="s">
        <v>65</v>
      </c>
      <c r="M235" s="35" t="s">
        <v>65</v>
      </c>
      <c r="N235" s="35">
        <v>13</v>
      </c>
      <c r="O235" s="35" t="s">
        <v>104</v>
      </c>
      <c r="P235" s="35" t="s">
        <v>595</v>
      </c>
      <c r="Q235" s="35" t="s">
        <v>152</v>
      </c>
      <c r="R235" s="35" t="s">
        <v>61</v>
      </c>
      <c r="S235" s="35" t="s">
        <v>107</v>
      </c>
      <c r="T235" s="35" t="s">
        <v>63</v>
      </c>
      <c r="U235" s="36">
        <v>20</v>
      </c>
      <c r="V235" s="36">
        <v>100</v>
      </c>
      <c r="W235" s="36" t="s">
        <v>65</v>
      </c>
      <c r="X235" s="39">
        <f t="shared" si="44"/>
        <v>100</v>
      </c>
      <c r="Y235" s="36">
        <v>4</v>
      </c>
      <c r="Z235" s="36" t="s">
        <v>64</v>
      </c>
      <c r="AA235" s="36" t="s">
        <v>67</v>
      </c>
      <c r="AB235" s="45" t="s">
        <v>67</v>
      </c>
      <c r="AC235" s="46" t="s">
        <v>898</v>
      </c>
      <c r="AD235" s="41" t="s">
        <v>600</v>
      </c>
      <c r="AE235" s="39" t="s">
        <v>67</v>
      </c>
      <c r="AF235" s="51"/>
      <c r="AG235" s="35" t="s">
        <v>68</v>
      </c>
      <c r="AH235" s="39">
        <f t="shared" si="36"/>
        <v>25</v>
      </c>
      <c r="AI235" s="39">
        <v>2</v>
      </c>
      <c r="AJ235" s="43">
        <f t="shared" si="37"/>
        <v>6372</v>
      </c>
      <c r="AK235" s="39">
        <f t="shared" si="38"/>
        <v>25</v>
      </c>
      <c r="AL235" s="43">
        <v>0</v>
      </c>
      <c r="AM235" s="43">
        <f t="shared" si="45"/>
        <v>2000000</v>
      </c>
      <c r="AN235" s="43">
        <f t="shared" si="39"/>
        <v>0</v>
      </c>
      <c r="AO235" s="43">
        <f t="shared" si="40"/>
        <v>0</v>
      </c>
      <c r="AP235" s="43">
        <f t="shared" si="41"/>
        <v>12744000</v>
      </c>
      <c r="AR235" s="43">
        <f t="shared" si="42"/>
        <v>0</v>
      </c>
      <c r="AS235" s="43">
        <f t="shared" si="43"/>
        <v>14744000</v>
      </c>
      <c r="AT235" s="35" t="s">
        <v>601</v>
      </c>
      <c r="AU235" s="35" t="s">
        <v>602</v>
      </c>
      <c r="AV235" s="35" t="s">
        <v>603</v>
      </c>
      <c r="AW235" s="35" t="s">
        <v>476</v>
      </c>
    </row>
    <row r="236" spans="1:49" ht="25.05" customHeight="1" x14ac:dyDescent="0.3">
      <c r="A236" s="35">
        <v>14413</v>
      </c>
      <c r="B236" s="35" t="s">
        <v>125</v>
      </c>
      <c r="C236" s="35" t="s">
        <v>126</v>
      </c>
      <c r="D236" s="36">
        <v>1</v>
      </c>
      <c r="E236" s="36">
        <v>2025</v>
      </c>
      <c r="F236" s="36">
        <v>2025</v>
      </c>
      <c r="G236" s="35" t="s">
        <v>127</v>
      </c>
      <c r="H236" s="35" t="s">
        <v>125</v>
      </c>
      <c r="I236" s="35" t="s">
        <v>128</v>
      </c>
      <c r="J236" s="37" t="s">
        <v>897</v>
      </c>
      <c r="K236" s="35" t="s">
        <v>65</v>
      </c>
      <c r="L236" s="35" t="s">
        <v>65</v>
      </c>
      <c r="M236" s="35" t="s">
        <v>65</v>
      </c>
      <c r="N236" s="35">
        <v>13</v>
      </c>
      <c r="O236" s="35" t="s">
        <v>104</v>
      </c>
      <c r="P236" s="35" t="s">
        <v>604</v>
      </c>
      <c r="Q236" s="35" t="s">
        <v>152</v>
      </c>
      <c r="R236" s="35" t="s">
        <v>61</v>
      </c>
      <c r="S236" s="35" t="s">
        <v>107</v>
      </c>
      <c r="T236" s="35" t="s">
        <v>63</v>
      </c>
      <c r="U236" s="36">
        <v>20</v>
      </c>
      <c r="V236" s="36">
        <v>100</v>
      </c>
      <c r="W236" s="36" t="s">
        <v>65</v>
      </c>
      <c r="X236" s="39">
        <f t="shared" si="44"/>
        <v>100</v>
      </c>
      <c r="Y236" s="36">
        <v>4</v>
      </c>
      <c r="Z236" s="36" t="s">
        <v>64</v>
      </c>
      <c r="AA236" s="36" t="s">
        <v>67</v>
      </c>
      <c r="AB236" s="45" t="s">
        <v>67</v>
      </c>
      <c r="AC236" s="46" t="s">
        <v>899</v>
      </c>
      <c r="AD236" s="41" t="s">
        <v>600</v>
      </c>
      <c r="AE236" s="39" t="s">
        <v>67</v>
      </c>
      <c r="AF236" s="51"/>
      <c r="AG236" s="35" t="s">
        <v>68</v>
      </c>
      <c r="AH236" s="39">
        <f t="shared" si="36"/>
        <v>25</v>
      </c>
      <c r="AI236" s="39">
        <v>2</v>
      </c>
      <c r="AJ236" s="43">
        <f t="shared" si="37"/>
        <v>6372</v>
      </c>
      <c r="AK236" s="39">
        <f t="shared" si="38"/>
        <v>25</v>
      </c>
      <c r="AL236" s="43">
        <v>0</v>
      </c>
      <c r="AM236" s="43">
        <f t="shared" si="45"/>
        <v>2000000</v>
      </c>
      <c r="AN236" s="43">
        <f t="shared" si="39"/>
        <v>0</v>
      </c>
      <c r="AO236" s="43">
        <f t="shared" si="40"/>
        <v>0</v>
      </c>
      <c r="AP236" s="43">
        <f t="shared" si="41"/>
        <v>12744000</v>
      </c>
      <c r="AR236" s="43">
        <f t="shared" si="42"/>
        <v>0</v>
      </c>
      <c r="AS236" s="43">
        <f t="shared" si="43"/>
        <v>14744000</v>
      </c>
      <c r="AT236" s="35" t="s">
        <v>601</v>
      </c>
      <c r="AU236" s="35" t="s">
        <v>602</v>
      </c>
      <c r="AV236" s="35" t="s">
        <v>603</v>
      </c>
      <c r="AW236" s="35" t="s">
        <v>476</v>
      </c>
    </row>
    <row r="237" spans="1:49" ht="25.05" customHeight="1" x14ac:dyDescent="0.3">
      <c r="A237" s="35">
        <v>14258</v>
      </c>
      <c r="B237" s="35" t="s">
        <v>138</v>
      </c>
      <c r="C237" s="35" t="s">
        <v>139</v>
      </c>
      <c r="D237" s="36">
        <v>1</v>
      </c>
      <c r="E237" s="36">
        <v>2025</v>
      </c>
      <c r="F237" s="36">
        <v>2025</v>
      </c>
      <c r="G237" s="35" t="s">
        <v>127</v>
      </c>
      <c r="H237" s="35" t="s">
        <v>138</v>
      </c>
      <c r="I237" s="35" t="s">
        <v>140</v>
      </c>
      <c r="J237" s="37" t="s">
        <v>900</v>
      </c>
      <c r="K237" s="35" t="s">
        <v>65</v>
      </c>
      <c r="L237" s="35" t="s">
        <v>65</v>
      </c>
      <c r="M237" s="35" t="s">
        <v>65</v>
      </c>
      <c r="N237" s="35">
        <v>13</v>
      </c>
      <c r="O237" s="35" t="s">
        <v>104</v>
      </c>
      <c r="P237" s="35" t="s">
        <v>901</v>
      </c>
      <c r="Q237" s="35" t="s">
        <v>152</v>
      </c>
      <c r="R237" s="35" t="s">
        <v>61</v>
      </c>
      <c r="S237" s="35" t="s">
        <v>107</v>
      </c>
      <c r="T237" s="35" t="s">
        <v>63</v>
      </c>
      <c r="U237" s="36">
        <v>20</v>
      </c>
      <c r="V237" s="36">
        <v>100</v>
      </c>
      <c r="W237" s="36" t="s">
        <v>65</v>
      </c>
      <c r="X237" s="39">
        <f t="shared" si="44"/>
        <v>100</v>
      </c>
      <c r="Y237" s="36">
        <v>4</v>
      </c>
      <c r="Z237" s="36" t="s">
        <v>64</v>
      </c>
      <c r="AA237" s="36" t="s">
        <v>67</v>
      </c>
      <c r="AB237" s="45" t="s">
        <v>67</v>
      </c>
      <c r="AC237" s="46" t="s">
        <v>902</v>
      </c>
      <c r="AD237" s="41" t="s">
        <v>750</v>
      </c>
      <c r="AE237" s="39" t="s">
        <v>67</v>
      </c>
      <c r="AF237" s="51"/>
      <c r="AG237" s="35" t="s">
        <v>68</v>
      </c>
      <c r="AH237" s="39">
        <f t="shared" si="36"/>
        <v>25</v>
      </c>
      <c r="AI237" s="39">
        <v>2</v>
      </c>
      <c r="AJ237" s="43">
        <f t="shared" si="37"/>
        <v>6372</v>
      </c>
      <c r="AK237" s="39">
        <f t="shared" si="38"/>
        <v>25</v>
      </c>
      <c r="AL237" s="43">
        <v>0</v>
      </c>
      <c r="AM237" s="43">
        <f t="shared" si="45"/>
        <v>2000000</v>
      </c>
      <c r="AN237" s="43">
        <f t="shared" si="39"/>
        <v>0</v>
      </c>
      <c r="AO237" s="43">
        <f t="shared" si="40"/>
        <v>0</v>
      </c>
      <c r="AP237" s="43">
        <f t="shared" si="41"/>
        <v>12744000</v>
      </c>
      <c r="AR237" s="43">
        <f t="shared" si="42"/>
        <v>0</v>
      </c>
      <c r="AS237" s="43">
        <f t="shared" si="43"/>
        <v>14744000</v>
      </c>
      <c r="AT237" s="35" t="s">
        <v>839</v>
      </c>
      <c r="AU237" s="35" t="s">
        <v>840</v>
      </c>
      <c r="AV237" s="35" t="s">
        <v>698</v>
      </c>
      <c r="AW237" s="35" t="s">
        <v>699</v>
      </c>
    </row>
    <row r="238" spans="1:49" ht="25.05" customHeight="1" x14ac:dyDescent="0.3">
      <c r="A238" s="35">
        <v>14272</v>
      </c>
      <c r="B238" s="35" t="s">
        <v>138</v>
      </c>
      <c r="C238" s="35" t="s">
        <v>139</v>
      </c>
      <c r="D238" s="36">
        <v>1</v>
      </c>
      <c r="E238" s="36">
        <v>2025</v>
      </c>
      <c r="F238" s="36">
        <v>2025</v>
      </c>
      <c r="G238" s="35" t="s">
        <v>127</v>
      </c>
      <c r="H238" s="35" t="s">
        <v>138</v>
      </c>
      <c r="I238" s="35" t="s">
        <v>140</v>
      </c>
      <c r="J238" s="37" t="s">
        <v>900</v>
      </c>
      <c r="K238" s="35" t="s">
        <v>65</v>
      </c>
      <c r="L238" s="35" t="s">
        <v>65</v>
      </c>
      <c r="M238" s="35" t="s">
        <v>65</v>
      </c>
      <c r="N238" s="35">
        <v>13</v>
      </c>
      <c r="O238" s="35" t="s">
        <v>104</v>
      </c>
      <c r="P238" s="35" t="s">
        <v>903</v>
      </c>
      <c r="Q238" s="35" t="s">
        <v>152</v>
      </c>
      <c r="R238" s="35" t="s">
        <v>61</v>
      </c>
      <c r="S238" s="35" t="s">
        <v>107</v>
      </c>
      <c r="T238" s="35" t="s">
        <v>63</v>
      </c>
      <c r="U238" s="36">
        <v>18</v>
      </c>
      <c r="V238" s="36">
        <v>100</v>
      </c>
      <c r="W238" s="36" t="s">
        <v>65</v>
      </c>
      <c r="X238" s="39">
        <f t="shared" si="44"/>
        <v>100</v>
      </c>
      <c r="Y238" s="36">
        <v>4</v>
      </c>
      <c r="Z238" s="36" t="s">
        <v>64</v>
      </c>
      <c r="AA238" s="36" t="s">
        <v>67</v>
      </c>
      <c r="AB238" s="45" t="s">
        <v>67</v>
      </c>
      <c r="AC238" s="46" t="s">
        <v>904</v>
      </c>
      <c r="AD238" s="41" t="s">
        <v>905</v>
      </c>
      <c r="AE238" s="39" t="s">
        <v>67</v>
      </c>
      <c r="AF238" s="51"/>
      <c r="AG238" s="35" t="s">
        <v>68</v>
      </c>
      <c r="AH238" s="39">
        <f t="shared" si="36"/>
        <v>25</v>
      </c>
      <c r="AI238" s="39">
        <v>2</v>
      </c>
      <c r="AJ238" s="43">
        <f t="shared" si="37"/>
        <v>6372</v>
      </c>
      <c r="AK238" s="39">
        <f t="shared" si="38"/>
        <v>25</v>
      </c>
      <c r="AL238" s="43">
        <v>0</v>
      </c>
      <c r="AM238" s="43">
        <f t="shared" si="45"/>
        <v>1800000</v>
      </c>
      <c r="AN238" s="43">
        <f t="shared" si="39"/>
        <v>0</v>
      </c>
      <c r="AO238" s="43">
        <f t="shared" si="40"/>
        <v>0</v>
      </c>
      <c r="AP238" s="43">
        <f t="shared" si="41"/>
        <v>11469600</v>
      </c>
      <c r="AR238" s="43">
        <f t="shared" si="42"/>
        <v>0</v>
      </c>
      <c r="AS238" s="43">
        <f t="shared" si="43"/>
        <v>13269600</v>
      </c>
      <c r="AT238" s="35" t="s">
        <v>839</v>
      </c>
      <c r="AU238" s="35" t="s">
        <v>840</v>
      </c>
      <c r="AV238" s="35" t="s">
        <v>698</v>
      </c>
      <c r="AW238" s="35" t="s">
        <v>699</v>
      </c>
    </row>
    <row r="239" spans="1:49" ht="25.05" customHeight="1" x14ac:dyDescent="0.3">
      <c r="A239" s="35">
        <v>14304</v>
      </c>
      <c r="B239" s="35" t="s">
        <v>125</v>
      </c>
      <c r="C239" s="35" t="s">
        <v>126</v>
      </c>
      <c r="D239" s="36">
        <v>1</v>
      </c>
      <c r="E239" s="36">
        <v>2025</v>
      </c>
      <c r="F239" s="36">
        <v>2025</v>
      </c>
      <c r="G239" s="35" t="s">
        <v>127</v>
      </c>
      <c r="H239" s="35" t="s">
        <v>125</v>
      </c>
      <c r="I239" s="35" t="s">
        <v>128</v>
      </c>
      <c r="J239" s="37" t="s">
        <v>906</v>
      </c>
      <c r="K239" s="35" t="s">
        <v>65</v>
      </c>
      <c r="L239" s="35" t="s">
        <v>65</v>
      </c>
      <c r="M239" s="35" t="s">
        <v>65</v>
      </c>
      <c r="N239" s="35">
        <v>14</v>
      </c>
      <c r="O239" s="35" t="s">
        <v>485</v>
      </c>
      <c r="P239" s="35" t="s">
        <v>486</v>
      </c>
      <c r="Q239" s="35" t="s">
        <v>152</v>
      </c>
      <c r="R239" s="35" t="s">
        <v>61</v>
      </c>
      <c r="S239" s="35" t="s">
        <v>107</v>
      </c>
      <c r="T239" s="35" t="s">
        <v>730</v>
      </c>
      <c r="U239" s="36">
        <v>20</v>
      </c>
      <c r="V239" s="36">
        <v>40</v>
      </c>
      <c r="W239" s="36" t="s">
        <v>65</v>
      </c>
      <c r="X239" s="39">
        <f t="shared" si="44"/>
        <v>40</v>
      </c>
      <c r="Y239" s="36">
        <v>3</v>
      </c>
      <c r="Z239" s="36" t="s">
        <v>64</v>
      </c>
      <c r="AA239" s="36" t="s">
        <v>67</v>
      </c>
      <c r="AB239" s="45" t="s">
        <v>67</v>
      </c>
      <c r="AC239" s="46" t="s">
        <v>907</v>
      </c>
      <c r="AD239" s="41" t="s">
        <v>908</v>
      </c>
      <c r="AE239" s="39" t="s">
        <v>67</v>
      </c>
      <c r="AF239" s="51"/>
      <c r="AG239" s="35" t="s">
        <v>68</v>
      </c>
      <c r="AH239" s="39">
        <f t="shared" si="36"/>
        <v>14</v>
      </c>
      <c r="AI239" s="39">
        <v>1</v>
      </c>
      <c r="AJ239" s="43">
        <f t="shared" si="37"/>
        <v>5074</v>
      </c>
      <c r="AK239" s="39">
        <f t="shared" si="38"/>
        <v>13.333333333333334</v>
      </c>
      <c r="AL239" s="43">
        <v>0</v>
      </c>
      <c r="AM239" s="43">
        <f t="shared" si="45"/>
        <v>1120000</v>
      </c>
      <c r="AN239" s="43">
        <f t="shared" si="39"/>
        <v>0</v>
      </c>
      <c r="AO239" s="43">
        <f t="shared" si="40"/>
        <v>0</v>
      </c>
      <c r="AP239" s="43">
        <f t="shared" si="41"/>
        <v>4059200</v>
      </c>
      <c r="AR239" s="43">
        <f t="shared" si="42"/>
        <v>0</v>
      </c>
      <c r="AS239" s="43">
        <f t="shared" si="43"/>
        <v>5179200</v>
      </c>
      <c r="AT239" s="35" t="s">
        <v>499</v>
      </c>
      <c r="AU239" s="35" t="s">
        <v>500</v>
      </c>
      <c r="AV239" s="35" t="s">
        <v>909</v>
      </c>
      <c r="AW239" s="35" t="s">
        <v>910</v>
      </c>
    </row>
    <row r="240" spans="1:49" ht="25.05" customHeight="1" x14ac:dyDescent="0.3">
      <c r="A240" s="35">
        <v>14306</v>
      </c>
      <c r="B240" s="35" t="s">
        <v>125</v>
      </c>
      <c r="C240" s="35" t="s">
        <v>126</v>
      </c>
      <c r="D240" s="36">
        <v>1</v>
      </c>
      <c r="E240" s="36">
        <v>2025</v>
      </c>
      <c r="F240" s="36">
        <v>2025</v>
      </c>
      <c r="G240" s="35" t="s">
        <v>127</v>
      </c>
      <c r="H240" s="35" t="s">
        <v>125</v>
      </c>
      <c r="I240" s="35" t="s">
        <v>128</v>
      </c>
      <c r="J240" s="37" t="s">
        <v>906</v>
      </c>
      <c r="K240" s="35" t="s">
        <v>65</v>
      </c>
      <c r="L240" s="35" t="s">
        <v>65</v>
      </c>
      <c r="M240" s="35" t="s">
        <v>65</v>
      </c>
      <c r="N240" s="35">
        <v>14</v>
      </c>
      <c r="O240" s="35" t="s">
        <v>485</v>
      </c>
      <c r="P240" s="35" t="s">
        <v>486</v>
      </c>
      <c r="Q240" s="35" t="s">
        <v>152</v>
      </c>
      <c r="R240" s="35" t="s">
        <v>61</v>
      </c>
      <c r="S240" s="35" t="s">
        <v>107</v>
      </c>
      <c r="T240" s="35" t="s">
        <v>730</v>
      </c>
      <c r="U240" s="36">
        <v>20</v>
      </c>
      <c r="V240" s="36">
        <v>40</v>
      </c>
      <c r="W240" s="36" t="s">
        <v>65</v>
      </c>
      <c r="X240" s="39">
        <f t="shared" si="44"/>
        <v>40</v>
      </c>
      <c r="Y240" s="36">
        <v>3</v>
      </c>
      <c r="Z240" s="36" t="s">
        <v>64</v>
      </c>
      <c r="AA240" s="36" t="s">
        <v>67</v>
      </c>
      <c r="AB240" s="45" t="s">
        <v>67</v>
      </c>
      <c r="AC240" s="46" t="s">
        <v>907</v>
      </c>
      <c r="AD240" s="41" t="s">
        <v>911</v>
      </c>
      <c r="AE240" s="39" t="s">
        <v>67</v>
      </c>
      <c r="AF240" s="51"/>
      <c r="AG240" s="35" t="s">
        <v>68</v>
      </c>
      <c r="AH240" s="39">
        <f t="shared" si="36"/>
        <v>14</v>
      </c>
      <c r="AI240" s="39">
        <v>1</v>
      </c>
      <c r="AJ240" s="43">
        <f t="shared" si="37"/>
        <v>5074</v>
      </c>
      <c r="AK240" s="39">
        <f t="shared" si="38"/>
        <v>13.333333333333334</v>
      </c>
      <c r="AL240" s="43">
        <v>0</v>
      </c>
      <c r="AM240" s="43">
        <f t="shared" si="45"/>
        <v>1120000</v>
      </c>
      <c r="AN240" s="43">
        <f t="shared" si="39"/>
        <v>0</v>
      </c>
      <c r="AO240" s="43">
        <f t="shared" si="40"/>
        <v>0</v>
      </c>
      <c r="AP240" s="43">
        <f t="shared" si="41"/>
        <v>4059200</v>
      </c>
      <c r="AR240" s="43">
        <f t="shared" si="42"/>
        <v>0</v>
      </c>
      <c r="AS240" s="43">
        <f t="shared" si="43"/>
        <v>5179200</v>
      </c>
      <c r="AT240" s="35" t="s">
        <v>499</v>
      </c>
      <c r="AU240" s="35" t="s">
        <v>500</v>
      </c>
      <c r="AV240" s="35" t="s">
        <v>909</v>
      </c>
      <c r="AW240" s="35" t="s">
        <v>910</v>
      </c>
    </row>
    <row r="241" spans="1:49" ht="25.05" customHeight="1" x14ac:dyDescent="0.3">
      <c r="A241" s="35">
        <v>14363</v>
      </c>
      <c r="B241" s="35" t="s">
        <v>190</v>
      </c>
      <c r="C241" s="35" t="s">
        <v>191</v>
      </c>
      <c r="D241" s="36">
        <v>1</v>
      </c>
      <c r="E241" s="36">
        <v>2025</v>
      </c>
      <c r="F241" s="36">
        <v>2025</v>
      </c>
      <c r="G241" s="35" t="s">
        <v>127</v>
      </c>
      <c r="H241" s="35" t="s">
        <v>190</v>
      </c>
      <c r="I241" s="35" t="s">
        <v>192</v>
      </c>
      <c r="J241" s="37" t="s">
        <v>670</v>
      </c>
      <c r="K241" s="35" t="s">
        <v>671</v>
      </c>
      <c r="L241" s="35" t="s">
        <v>912</v>
      </c>
      <c r="M241" s="35" t="s">
        <v>913</v>
      </c>
      <c r="N241" s="35">
        <v>5</v>
      </c>
      <c r="O241" s="35" t="s">
        <v>236</v>
      </c>
      <c r="P241" s="35" t="s">
        <v>775</v>
      </c>
      <c r="Q241" s="35" t="s">
        <v>445</v>
      </c>
      <c r="R241" s="35" t="s">
        <v>61</v>
      </c>
      <c r="S241" s="35" t="s">
        <v>62</v>
      </c>
      <c r="T241" s="35" t="s">
        <v>63</v>
      </c>
      <c r="U241" s="36">
        <v>10</v>
      </c>
      <c r="V241" s="36">
        <v>36</v>
      </c>
      <c r="W241" s="36">
        <v>12</v>
      </c>
      <c r="X241" s="39">
        <f t="shared" si="44"/>
        <v>48</v>
      </c>
      <c r="Y241" s="36">
        <v>4</v>
      </c>
      <c r="Z241" s="36" t="s">
        <v>64</v>
      </c>
      <c r="AA241" s="36" t="s">
        <v>64</v>
      </c>
      <c r="AB241" s="45" t="s">
        <v>67</v>
      </c>
      <c r="AC241" s="46" t="s">
        <v>65</v>
      </c>
      <c r="AD241" s="41" t="s">
        <v>914</v>
      </c>
      <c r="AE241" s="39" t="s">
        <v>67</v>
      </c>
      <c r="AF241" s="51"/>
      <c r="AG241" s="35" t="s">
        <v>68</v>
      </c>
      <c r="AH241" s="39">
        <f t="shared" si="36"/>
        <v>12</v>
      </c>
      <c r="AI241" s="39">
        <v>1</v>
      </c>
      <c r="AJ241" s="43">
        <f t="shared" si="37"/>
        <v>5074</v>
      </c>
      <c r="AK241" s="39">
        <f t="shared" si="38"/>
        <v>12</v>
      </c>
      <c r="AL241" s="43">
        <v>0</v>
      </c>
      <c r="AM241" s="43">
        <f t="shared" si="45"/>
        <v>480000</v>
      </c>
      <c r="AN241" s="43">
        <f t="shared" si="39"/>
        <v>600000</v>
      </c>
      <c r="AO241" s="43">
        <f t="shared" si="40"/>
        <v>0</v>
      </c>
      <c r="AP241" s="43">
        <f t="shared" si="41"/>
        <v>2435520</v>
      </c>
      <c r="AR241" s="43">
        <f t="shared" si="42"/>
        <v>0</v>
      </c>
      <c r="AS241" s="43">
        <f t="shared" si="43"/>
        <v>3515520</v>
      </c>
      <c r="AT241" s="35" t="s">
        <v>195</v>
      </c>
      <c r="AU241" s="35" t="s">
        <v>196</v>
      </c>
      <c r="AV241" s="35" t="s">
        <v>915</v>
      </c>
      <c r="AW241" s="35" t="s">
        <v>916</v>
      </c>
    </row>
    <row r="242" spans="1:49" ht="25.05" customHeight="1" x14ac:dyDescent="0.3">
      <c r="A242" s="35">
        <v>14527</v>
      </c>
      <c r="B242" s="35" t="s">
        <v>190</v>
      </c>
      <c r="C242" s="35" t="s">
        <v>191</v>
      </c>
      <c r="D242" s="36">
        <v>1</v>
      </c>
      <c r="E242" s="36">
        <v>2025</v>
      </c>
      <c r="F242" s="36">
        <v>2025</v>
      </c>
      <c r="G242" s="35" t="s">
        <v>127</v>
      </c>
      <c r="H242" s="35" t="s">
        <v>190</v>
      </c>
      <c r="I242" s="35" t="s">
        <v>192</v>
      </c>
      <c r="J242" s="37" t="s">
        <v>74</v>
      </c>
      <c r="K242" s="35" t="s">
        <v>75</v>
      </c>
      <c r="L242" s="35" t="s">
        <v>415</v>
      </c>
      <c r="M242" s="35" t="s">
        <v>416</v>
      </c>
      <c r="N242" s="35">
        <v>13</v>
      </c>
      <c r="O242" s="35" t="s">
        <v>104</v>
      </c>
      <c r="P242" s="35" t="s">
        <v>209</v>
      </c>
      <c r="Q242" s="35" t="s">
        <v>152</v>
      </c>
      <c r="R242" s="35" t="s">
        <v>61</v>
      </c>
      <c r="S242" s="35" t="s">
        <v>62</v>
      </c>
      <c r="T242" s="35" t="s">
        <v>917</v>
      </c>
      <c r="U242" s="36">
        <v>14</v>
      </c>
      <c r="V242" s="36">
        <v>160</v>
      </c>
      <c r="W242" s="36">
        <v>15</v>
      </c>
      <c r="X242" s="39">
        <f t="shared" si="44"/>
        <v>175</v>
      </c>
      <c r="Y242" s="36">
        <v>4</v>
      </c>
      <c r="Z242" s="36" t="s">
        <v>64</v>
      </c>
      <c r="AA242" s="36" t="s">
        <v>67</v>
      </c>
      <c r="AB242" s="45" t="s">
        <v>67</v>
      </c>
      <c r="AC242" s="46" t="s">
        <v>65</v>
      </c>
      <c r="AD242" s="41" t="s">
        <v>918</v>
      </c>
      <c r="AE242" s="39" t="s">
        <v>67</v>
      </c>
      <c r="AF242" s="51"/>
      <c r="AG242" s="35" t="s">
        <v>68</v>
      </c>
      <c r="AH242" s="39">
        <f t="shared" si="36"/>
        <v>44</v>
      </c>
      <c r="AI242" s="39">
        <v>2</v>
      </c>
      <c r="AJ242" s="43">
        <f t="shared" si="37"/>
        <v>6372</v>
      </c>
      <c r="AK242" s="39">
        <f t="shared" si="38"/>
        <v>43.75</v>
      </c>
      <c r="AL242" s="43">
        <v>0</v>
      </c>
      <c r="AM242" s="43">
        <f t="shared" si="45"/>
        <v>2464000</v>
      </c>
      <c r="AN242" s="43">
        <f t="shared" si="39"/>
        <v>0</v>
      </c>
      <c r="AO242" s="43">
        <f t="shared" si="40"/>
        <v>0</v>
      </c>
      <c r="AP242" s="43">
        <f t="shared" si="41"/>
        <v>15611400</v>
      </c>
      <c r="AR242" s="43">
        <f t="shared" si="42"/>
        <v>0</v>
      </c>
      <c r="AS242" s="43">
        <f t="shared" si="43"/>
        <v>18075400</v>
      </c>
      <c r="AT242" s="35" t="s">
        <v>919</v>
      </c>
      <c r="AU242" s="35" t="s">
        <v>920</v>
      </c>
      <c r="AV242" s="35" t="s">
        <v>921</v>
      </c>
      <c r="AW242" s="35" t="s">
        <v>922</v>
      </c>
    </row>
    <row r="243" spans="1:49" ht="25.05" customHeight="1" x14ac:dyDescent="0.3">
      <c r="A243" s="35">
        <v>14526</v>
      </c>
      <c r="B243" s="35" t="s">
        <v>190</v>
      </c>
      <c r="C243" s="35" t="s">
        <v>191</v>
      </c>
      <c r="D243" s="36">
        <v>1</v>
      </c>
      <c r="E243" s="36">
        <v>2025</v>
      </c>
      <c r="F243" s="36">
        <v>2025</v>
      </c>
      <c r="G243" s="35" t="s">
        <v>127</v>
      </c>
      <c r="H243" s="35" t="s">
        <v>190</v>
      </c>
      <c r="I243" s="35" t="s">
        <v>192</v>
      </c>
      <c r="J243" s="37" t="s">
        <v>923</v>
      </c>
      <c r="K243" s="35" t="s">
        <v>65</v>
      </c>
      <c r="L243" s="35" t="s">
        <v>415</v>
      </c>
      <c r="M243" s="35" t="s">
        <v>416</v>
      </c>
      <c r="N243" s="35">
        <v>13</v>
      </c>
      <c r="O243" s="35" t="s">
        <v>104</v>
      </c>
      <c r="P243" s="35" t="s">
        <v>151</v>
      </c>
      <c r="Q243" s="35" t="s">
        <v>152</v>
      </c>
      <c r="R243" s="35" t="s">
        <v>61</v>
      </c>
      <c r="S243" s="35" t="s">
        <v>62</v>
      </c>
      <c r="T243" s="35" t="s">
        <v>495</v>
      </c>
      <c r="U243" s="36">
        <v>17</v>
      </c>
      <c r="V243" s="36">
        <v>66</v>
      </c>
      <c r="W243" s="36">
        <v>15</v>
      </c>
      <c r="X243" s="39">
        <f t="shared" si="44"/>
        <v>81</v>
      </c>
      <c r="Y243" s="36">
        <v>4</v>
      </c>
      <c r="Z243" s="36" t="s">
        <v>64</v>
      </c>
      <c r="AA243" s="36" t="s">
        <v>67</v>
      </c>
      <c r="AB243" s="45" t="s">
        <v>67</v>
      </c>
      <c r="AC243" s="46" t="s">
        <v>924</v>
      </c>
      <c r="AD243" s="41" t="s">
        <v>925</v>
      </c>
      <c r="AE243" s="39" t="s">
        <v>67</v>
      </c>
      <c r="AF243" s="51"/>
      <c r="AG243" s="35" t="s">
        <v>68</v>
      </c>
      <c r="AH243" s="39">
        <f t="shared" si="36"/>
        <v>21</v>
      </c>
      <c r="AI243" s="39">
        <v>2</v>
      </c>
      <c r="AJ243" s="43">
        <f t="shared" si="37"/>
        <v>6372</v>
      </c>
      <c r="AK243" s="39">
        <f t="shared" si="38"/>
        <v>20.25</v>
      </c>
      <c r="AL243" s="43">
        <v>0</v>
      </c>
      <c r="AM243" s="43">
        <f t="shared" si="45"/>
        <v>1428000</v>
      </c>
      <c r="AN243" s="43">
        <f t="shared" si="39"/>
        <v>0</v>
      </c>
      <c r="AO243" s="43">
        <f t="shared" si="40"/>
        <v>0</v>
      </c>
      <c r="AP243" s="43">
        <f t="shared" si="41"/>
        <v>8774244</v>
      </c>
      <c r="AR243" s="43">
        <f t="shared" si="42"/>
        <v>0</v>
      </c>
      <c r="AS243" s="43">
        <f t="shared" si="43"/>
        <v>10202244</v>
      </c>
      <c r="AT243" s="35" t="s">
        <v>919</v>
      </c>
      <c r="AU243" s="35" t="s">
        <v>920</v>
      </c>
      <c r="AV243" s="35" t="s">
        <v>921</v>
      </c>
      <c r="AW243" s="35" t="s">
        <v>922</v>
      </c>
    </row>
    <row r="244" spans="1:49" ht="25.05" customHeight="1" x14ac:dyDescent="0.3">
      <c r="A244" s="35">
        <v>14375</v>
      </c>
      <c r="B244" s="35" t="s">
        <v>190</v>
      </c>
      <c r="C244" s="35" t="s">
        <v>191</v>
      </c>
      <c r="D244" s="36">
        <v>1</v>
      </c>
      <c r="E244" s="36">
        <v>2025</v>
      </c>
      <c r="F244" s="36">
        <v>2025</v>
      </c>
      <c r="G244" s="35" t="s">
        <v>127</v>
      </c>
      <c r="H244" s="35" t="s">
        <v>190</v>
      </c>
      <c r="I244" s="35" t="s">
        <v>192</v>
      </c>
      <c r="J244" s="37" t="s">
        <v>926</v>
      </c>
      <c r="K244" s="35" t="s">
        <v>927</v>
      </c>
      <c r="L244" s="35" t="s">
        <v>928</v>
      </c>
      <c r="M244" s="35" t="s">
        <v>929</v>
      </c>
      <c r="N244" s="35">
        <v>13</v>
      </c>
      <c r="O244" s="35" t="s">
        <v>104</v>
      </c>
      <c r="P244" s="35" t="s">
        <v>193</v>
      </c>
      <c r="Q244" s="35" t="s">
        <v>152</v>
      </c>
      <c r="R244" s="35" t="s">
        <v>61</v>
      </c>
      <c r="S244" s="35" t="s">
        <v>62</v>
      </c>
      <c r="T244" s="35" t="s">
        <v>63</v>
      </c>
      <c r="U244" s="36">
        <v>20</v>
      </c>
      <c r="V244" s="36">
        <v>110</v>
      </c>
      <c r="W244" s="36">
        <v>12</v>
      </c>
      <c r="X244" s="39">
        <f t="shared" si="44"/>
        <v>122</v>
      </c>
      <c r="Y244" s="36">
        <v>5</v>
      </c>
      <c r="Z244" s="36" t="s">
        <v>64</v>
      </c>
      <c r="AA244" s="36" t="s">
        <v>67</v>
      </c>
      <c r="AB244" s="45" t="s">
        <v>67</v>
      </c>
      <c r="AC244" s="46" t="s">
        <v>65</v>
      </c>
      <c r="AD244" s="41" t="s">
        <v>930</v>
      </c>
      <c r="AE244" s="39" t="s">
        <v>67</v>
      </c>
      <c r="AF244" s="51"/>
      <c r="AG244" s="35" t="s">
        <v>68</v>
      </c>
      <c r="AH244" s="39">
        <f t="shared" si="36"/>
        <v>25</v>
      </c>
      <c r="AI244" s="39">
        <v>3</v>
      </c>
      <c r="AJ244" s="43">
        <f t="shared" si="37"/>
        <v>7434</v>
      </c>
      <c r="AK244" s="39">
        <f t="shared" si="38"/>
        <v>24.4</v>
      </c>
      <c r="AL244" s="43">
        <v>0</v>
      </c>
      <c r="AM244" s="43">
        <f t="shared" si="45"/>
        <v>2000000</v>
      </c>
      <c r="AN244" s="43">
        <f t="shared" si="39"/>
        <v>0</v>
      </c>
      <c r="AO244" s="43">
        <f t="shared" si="40"/>
        <v>0</v>
      </c>
      <c r="AP244" s="43">
        <f t="shared" si="41"/>
        <v>18138960</v>
      </c>
      <c r="AR244" s="43">
        <f t="shared" si="42"/>
        <v>0</v>
      </c>
      <c r="AS244" s="43">
        <f t="shared" si="43"/>
        <v>20138960</v>
      </c>
      <c r="AT244" s="35" t="s">
        <v>195</v>
      </c>
      <c r="AU244" s="35" t="s">
        <v>196</v>
      </c>
      <c r="AV244" s="35" t="s">
        <v>197</v>
      </c>
      <c r="AW244" s="35" t="s">
        <v>198</v>
      </c>
    </row>
    <row r="245" spans="1:49" ht="25.05" customHeight="1" x14ac:dyDescent="0.3">
      <c r="A245" s="35">
        <v>14300</v>
      </c>
      <c r="B245" s="35" t="s">
        <v>138</v>
      </c>
      <c r="C245" s="35" t="s">
        <v>139</v>
      </c>
      <c r="D245" s="36">
        <v>1</v>
      </c>
      <c r="E245" s="36">
        <v>2025</v>
      </c>
      <c r="F245" s="36">
        <v>2025</v>
      </c>
      <c r="G245" s="35" t="s">
        <v>127</v>
      </c>
      <c r="H245" s="35" t="s">
        <v>138</v>
      </c>
      <c r="I245" s="35" t="s">
        <v>140</v>
      </c>
      <c r="J245" s="37" t="s">
        <v>931</v>
      </c>
      <c r="K245" s="35" t="s">
        <v>932</v>
      </c>
      <c r="L245" s="35" t="s">
        <v>814</v>
      </c>
      <c r="M245" s="35" t="s">
        <v>815</v>
      </c>
      <c r="N245" s="35">
        <v>8</v>
      </c>
      <c r="O245" s="35" t="s">
        <v>58</v>
      </c>
      <c r="P245" s="35" t="s">
        <v>933</v>
      </c>
      <c r="Q245" s="35" t="s">
        <v>132</v>
      </c>
      <c r="R245" s="35" t="s">
        <v>61</v>
      </c>
      <c r="S245" s="35" t="s">
        <v>62</v>
      </c>
      <c r="T245" s="35" t="s">
        <v>63</v>
      </c>
      <c r="U245" s="36">
        <v>20</v>
      </c>
      <c r="V245" s="36">
        <v>160</v>
      </c>
      <c r="W245" s="36">
        <v>12</v>
      </c>
      <c r="X245" s="39">
        <f t="shared" si="44"/>
        <v>172</v>
      </c>
      <c r="Y245" s="36">
        <v>6</v>
      </c>
      <c r="Z245" s="36" t="s">
        <v>64</v>
      </c>
      <c r="AA245" s="36" t="s">
        <v>67</v>
      </c>
      <c r="AB245" s="45" t="s">
        <v>67</v>
      </c>
      <c r="AC245" s="46" t="s">
        <v>65</v>
      </c>
      <c r="AD245" s="41" t="s">
        <v>934</v>
      </c>
      <c r="AE245" s="39" t="s">
        <v>67</v>
      </c>
      <c r="AF245" s="51"/>
      <c r="AG245" s="35" t="s">
        <v>68</v>
      </c>
      <c r="AH245" s="39">
        <f t="shared" si="36"/>
        <v>29</v>
      </c>
      <c r="AI245" s="39">
        <v>2</v>
      </c>
      <c r="AJ245" s="43">
        <f t="shared" si="37"/>
        <v>6372</v>
      </c>
      <c r="AK245" s="39">
        <f t="shared" si="38"/>
        <v>28.666666666666668</v>
      </c>
      <c r="AL245" s="43">
        <v>0</v>
      </c>
      <c r="AM245" s="43">
        <f t="shared" si="45"/>
        <v>2320000</v>
      </c>
      <c r="AN245" s="43">
        <f t="shared" si="39"/>
        <v>0</v>
      </c>
      <c r="AO245" s="43">
        <f t="shared" si="40"/>
        <v>0</v>
      </c>
      <c r="AP245" s="43">
        <f t="shared" si="41"/>
        <v>21919680</v>
      </c>
      <c r="AR245" s="43">
        <f t="shared" si="42"/>
        <v>0</v>
      </c>
      <c r="AS245" s="43">
        <f t="shared" si="43"/>
        <v>24239680</v>
      </c>
      <c r="AT245" s="35" t="s">
        <v>935</v>
      </c>
      <c r="AU245" s="35" t="s">
        <v>936</v>
      </c>
      <c r="AV245" s="35" t="s">
        <v>937</v>
      </c>
      <c r="AW245" s="35" t="s">
        <v>938</v>
      </c>
    </row>
    <row r="246" spans="1:49" ht="25.05" customHeight="1" x14ac:dyDescent="0.3">
      <c r="A246" s="35">
        <v>14446</v>
      </c>
      <c r="B246" s="35" t="s">
        <v>125</v>
      </c>
      <c r="C246" s="35" t="s">
        <v>126</v>
      </c>
      <c r="D246" s="36">
        <v>1</v>
      </c>
      <c r="E246" s="36">
        <v>2025</v>
      </c>
      <c r="F246" s="36">
        <v>2025</v>
      </c>
      <c r="G246" s="35" t="s">
        <v>127</v>
      </c>
      <c r="H246" s="35" t="s">
        <v>125</v>
      </c>
      <c r="I246" s="35" t="s">
        <v>128</v>
      </c>
      <c r="J246" s="37" t="s">
        <v>939</v>
      </c>
      <c r="K246" s="35" t="s">
        <v>940</v>
      </c>
      <c r="L246" s="35" t="s">
        <v>56</v>
      </c>
      <c r="M246" s="35" t="s">
        <v>57</v>
      </c>
      <c r="N246" s="35">
        <v>10</v>
      </c>
      <c r="O246" s="35" t="s">
        <v>111</v>
      </c>
      <c r="P246" s="35" t="s">
        <v>112</v>
      </c>
      <c r="Q246" s="35" t="s">
        <v>152</v>
      </c>
      <c r="R246" s="35" t="s">
        <v>61</v>
      </c>
      <c r="S246" s="35" t="s">
        <v>62</v>
      </c>
      <c r="T246" s="35" t="s">
        <v>63</v>
      </c>
      <c r="U246" s="36">
        <v>10</v>
      </c>
      <c r="V246" s="36">
        <v>120</v>
      </c>
      <c r="W246" s="36">
        <v>12</v>
      </c>
      <c r="X246" s="39">
        <f t="shared" si="44"/>
        <v>132</v>
      </c>
      <c r="Y246" s="36">
        <v>4</v>
      </c>
      <c r="Z246" s="36" t="s">
        <v>64</v>
      </c>
      <c r="AA246" s="36" t="s">
        <v>67</v>
      </c>
      <c r="AB246" s="36" t="s">
        <v>64</v>
      </c>
      <c r="AC246" s="46" t="s">
        <v>65</v>
      </c>
      <c r="AD246" s="41" t="s">
        <v>941</v>
      </c>
      <c r="AE246" s="39" t="s">
        <v>67</v>
      </c>
      <c r="AF246" s="51"/>
      <c r="AG246" s="35" t="s">
        <v>68</v>
      </c>
      <c r="AH246" s="39">
        <f t="shared" si="36"/>
        <v>33</v>
      </c>
      <c r="AI246" s="39">
        <v>2</v>
      </c>
      <c r="AJ246" s="43">
        <f t="shared" si="37"/>
        <v>6372</v>
      </c>
      <c r="AK246" s="39">
        <f t="shared" si="38"/>
        <v>33</v>
      </c>
      <c r="AL246" s="43">
        <v>0</v>
      </c>
      <c r="AM246" s="43">
        <f t="shared" si="45"/>
        <v>1320000</v>
      </c>
      <c r="AN246" s="43">
        <f t="shared" si="39"/>
        <v>0</v>
      </c>
      <c r="AO246" s="43">
        <f t="shared" si="40"/>
        <v>2700000</v>
      </c>
      <c r="AP246" s="43">
        <f t="shared" si="41"/>
        <v>8411040</v>
      </c>
      <c r="AR246" s="43">
        <f t="shared" si="42"/>
        <v>0</v>
      </c>
      <c r="AS246" s="43">
        <f t="shared" si="43"/>
        <v>12431040</v>
      </c>
      <c r="AT246" s="35" t="s">
        <v>172</v>
      </c>
      <c r="AU246" s="35" t="s">
        <v>173</v>
      </c>
      <c r="AV246" s="35" t="s">
        <v>267</v>
      </c>
      <c r="AW246" s="35" t="s">
        <v>268</v>
      </c>
    </row>
    <row r="247" spans="1:49" ht="25.05" customHeight="1" x14ac:dyDescent="0.3">
      <c r="A247" s="35">
        <v>14362</v>
      </c>
      <c r="B247" s="35" t="s">
        <v>190</v>
      </c>
      <c r="C247" s="35" t="s">
        <v>191</v>
      </c>
      <c r="D247" s="36">
        <v>1</v>
      </c>
      <c r="E247" s="36">
        <v>2025</v>
      </c>
      <c r="F247" s="36">
        <v>2025</v>
      </c>
      <c r="G247" s="35" t="s">
        <v>127</v>
      </c>
      <c r="H247" s="35" t="s">
        <v>190</v>
      </c>
      <c r="I247" s="35" t="s">
        <v>192</v>
      </c>
      <c r="J247" s="37" t="s">
        <v>942</v>
      </c>
      <c r="K247" s="35" t="s">
        <v>943</v>
      </c>
      <c r="L247" s="35" t="s">
        <v>56</v>
      </c>
      <c r="M247" s="35" t="s">
        <v>57</v>
      </c>
      <c r="N247" s="35">
        <v>13</v>
      </c>
      <c r="O247" s="35" t="s">
        <v>104</v>
      </c>
      <c r="P247" s="35" t="s">
        <v>209</v>
      </c>
      <c r="Q247" s="35" t="s">
        <v>445</v>
      </c>
      <c r="R247" s="35" t="s">
        <v>61</v>
      </c>
      <c r="S247" s="35" t="s">
        <v>62</v>
      </c>
      <c r="T247" s="35" t="s">
        <v>63</v>
      </c>
      <c r="U247" s="36">
        <v>12</v>
      </c>
      <c r="V247" s="36">
        <v>112</v>
      </c>
      <c r="W247" s="36">
        <v>12</v>
      </c>
      <c r="X247" s="39">
        <f t="shared" si="44"/>
        <v>124</v>
      </c>
      <c r="Y247" s="36">
        <v>4</v>
      </c>
      <c r="Z247" s="36" t="s">
        <v>64</v>
      </c>
      <c r="AA247" s="36" t="s">
        <v>64</v>
      </c>
      <c r="AB247" s="36" t="s">
        <v>64</v>
      </c>
      <c r="AC247" s="46" t="s">
        <v>65</v>
      </c>
      <c r="AD247" s="41" t="s">
        <v>944</v>
      </c>
      <c r="AE247" s="39" t="s">
        <v>67</v>
      </c>
      <c r="AF247" s="51"/>
      <c r="AG247" s="35" t="s">
        <v>68</v>
      </c>
      <c r="AH247" s="39">
        <f t="shared" si="36"/>
        <v>31</v>
      </c>
      <c r="AI247" s="39">
        <v>2</v>
      </c>
      <c r="AJ247" s="43">
        <f t="shared" si="37"/>
        <v>6372</v>
      </c>
      <c r="AK247" s="39">
        <f t="shared" si="38"/>
        <v>31</v>
      </c>
      <c r="AL247" s="43">
        <v>0</v>
      </c>
      <c r="AM247" s="43">
        <f t="shared" si="45"/>
        <v>1488000</v>
      </c>
      <c r="AN247" s="43">
        <f t="shared" si="39"/>
        <v>1860000</v>
      </c>
      <c r="AO247" s="43">
        <f t="shared" si="40"/>
        <v>3240000</v>
      </c>
      <c r="AP247" s="43">
        <f t="shared" si="41"/>
        <v>9481536</v>
      </c>
      <c r="AR247" s="43">
        <f t="shared" si="42"/>
        <v>0</v>
      </c>
      <c r="AS247" s="43">
        <f t="shared" si="43"/>
        <v>16069536</v>
      </c>
      <c r="AT247" s="35" t="s">
        <v>195</v>
      </c>
      <c r="AU247" s="35" t="s">
        <v>196</v>
      </c>
      <c r="AV247" s="35" t="s">
        <v>915</v>
      </c>
      <c r="AW247" s="35" t="s">
        <v>916</v>
      </c>
    </row>
    <row r="248" spans="1:49" ht="25.05" customHeight="1" x14ac:dyDescent="0.3">
      <c r="A248" s="35">
        <v>14421</v>
      </c>
      <c r="B248" s="35" t="s">
        <v>125</v>
      </c>
      <c r="C248" s="35" t="s">
        <v>126</v>
      </c>
      <c r="D248" s="36">
        <v>1</v>
      </c>
      <c r="E248" s="36">
        <v>2025</v>
      </c>
      <c r="F248" s="36">
        <v>2025</v>
      </c>
      <c r="G248" s="35" t="s">
        <v>127</v>
      </c>
      <c r="H248" s="35" t="s">
        <v>125</v>
      </c>
      <c r="I248" s="35" t="s">
        <v>128</v>
      </c>
      <c r="J248" s="37" t="s">
        <v>552</v>
      </c>
      <c r="K248" s="35" t="s">
        <v>553</v>
      </c>
      <c r="L248" s="35" t="s">
        <v>56</v>
      </c>
      <c r="M248" s="35" t="s">
        <v>57</v>
      </c>
      <c r="N248" s="35">
        <v>13</v>
      </c>
      <c r="O248" s="35" t="s">
        <v>104</v>
      </c>
      <c r="P248" s="35" t="s">
        <v>203</v>
      </c>
      <c r="Q248" s="35" t="s">
        <v>152</v>
      </c>
      <c r="R248" s="35" t="s">
        <v>61</v>
      </c>
      <c r="S248" s="35" t="s">
        <v>62</v>
      </c>
      <c r="T248" s="35" t="s">
        <v>945</v>
      </c>
      <c r="U248" s="36">
        <v>13</v>
      </c>
      <c r="V248" s="36">
        <v>80</v>
      </c>
      <c r="W248" s="36">
        <v>12</v>
      </c>
      <c r="X248" s="39">
        <f t="shared" si="44"/>
        <v>92</v>
      </c>
      <c r="Y248" s="36">
        <v>4</v>
      </c>
      <c r="Z248" s="36" t="s">
        <v>64</v>
      </c>
      <c r="AA248" s="36" t="s">
        <v>67</v>
      </c>
      <c r="AB248" s="36" t="s">
        <v>64</v>
      </c>
      <c r="AC248" s="46" t="s">
        <v>65</v>
      </c>
      <c r="AD248" s="41" t="s">
        <v>946</v>
      </c>
      <c r="AE248" s="39" t="s">
        <v>67</v>
      </c>
      <c r="AF248" s="51"/>
      <c r="AG248" s="35" t="s">
        <v>68</v>
      </c>
      <c r="AH248" s="39">
        <f t="shared" si="36"/>
        <v>23</v>
      </c>
      <c r="AI248" s="39">
        <v>2</v>
      </c>
      <c r="AJ248" s="43">
        <f t="shared" si="37"/>
        <v>6372</v>
      </c>
      <c r="AK248" s="39">
        <f t="shared" si="38"/>
        <v>23</v>
      </c>
      <c r="AL248" s="43">
        <v>0</v>
      </c>
      <c r="AM248" s="43">
        <f t="shared" si="45"/>
        <v>1196000</v>
      </c>
      <c r="AN248" s="43">
        <f t="shared" si="39"/>
        <v>0</v>
      </c>
      <c r="AO248" s="43">
        <f t="shared" si="40"/>
        <v>3510000</v>
      </c>
      <c r="AP248" s="43">
        <f t="shared" si="41"/>
        <v>7620912</v>
      </c>
      <c r="AR248" s="43">
        <f t="shared" si="42"/>
        <v>0</v>
      </c>
      <c r="AS248" s="43">
        <f t="shared" si="43"/>
        <v>12326912</v>
      </c>
      <c r="AT248" s="35" t="s">
        <v>809</v>
      </c>
      <c r="AU248" s="35" t="s">
        <v>810</v>
      </c>
      <c r="AV248" s="35" t="s">
        <v>947</v>
      </c>
      <c r="AW248" s="35" t="s">
        <v>948</v>
      </c>
    </row>
    <row r="249" spans="1:49" ht="25.05" customHeight="1" x14ac:dyDescent="0.3">
      <c r="A249" s="35">
        <v>14255</v>
      </c>
      <c r="B249" s="35" t="s">
        <v>138</v>
      </c>
      <c r="C249" s="35" t="s">
        <v>139</v>
      </c>
      <c r="D249" s="36">
        <v>1</v>
      </c>
      <c r="E249" s="36">
        <v>2025</v>
      </c>
      <c r="F249" s="36">
        <v>2025</v>
      </c>
      <c r="G249" s="35" t="s">
        <v>127</v>
      </c>
      <c r="H249" s="35" t="s">
        <v>138</v>
      </c>
      <c r="I249" s="35" t="s">
        <v>140</v>
      </c>
      <c r="J249" s="37" t="s">
        <v>82</v>
      </c>
      <c r="K249" s="35" t="s">
        <v>83</v>
      </c>
      <c r="L249" s="35" t="s">
        <v>56</v>
      </c>
      <c r="M249" s="35" t="s">
        <v>57</v>
      </c>
      <c r="N249" s="35">
        <v>4</v>
      </c>
      <c r="O249" s="35" t="s">
        <v>286</v>
      </c>
      <c r="P249" s="35" t="s">
        <v>287</v>
      </c>
      <c r="Q249" s="35" t="s">
        <v>152</v>
      </c>
      <c r="R249" s="35" t="s">
        <v>61</v>
      </c>
      <c r="S249" s="35" t="s">
        <v>62</v>
      </c>
      <c r="T249" s="35" t="s">
        <v>288</v>
      </c>
      <c r="U249" s="36">
        <v>20</v>
      </c>
      <c r="V249" s="36">
        <v>120</v>
      </c>
      <c r="W249" s="36">
        <v>12</v>
      </c>
      <c r="X249" s="39">
        <f t="shared" si="44"/>
        <v>132</v>
      </c>
      <c r="Y249" s="36">
        <v>4</v>
      </c>
      <c r="Z249" s="36" t="s">
        <v>64</v>
      </c>
      <c r="AA249" s="36" t="s">
        <v>67</v>
      </c>
      <c r="AB249" s="36" t="s">
        <v>64</v>
      </c>
      <c r="AC249" s="46" t="s">
        <v>65</v>
      </c>
      <c r="AD249" s="41" t="s">
        <v>949</v>
      </c>
      <c r="AE249" s="39" t="s">
        <v>67</v>
      </c>
      <c r="AF249" s="51"/>
      <c r="AG249" s="35" t="s">
        <v>68</v>
      </c>
      <c r="AH249" s="39">
        <f t="shared" si="36"/>
        <v>33</v>
      </c>
      <c r="AI249" s="39">
        <v>2</v>
      </c>
      <c r="AJ249" s="43">
        <f t="shared" si="37"/>
        <v>6372</v>
      </c>
      <c r="AK249" s="39">
        <f t="shared" si="38"/>
        <v>33</v>
      </c>
      <c r="AL249" s="43">
        <v>0</v>
      </c>
      <c r="AM249" s="43">
        <f t="shared" si="45"/>
        <v>2640000</v>
      </c>
      <c r="AN249" s="43">
        <f t="shared" si="39"/>
        <v>0</v>
      </c>
      <c r="AO249" s="43">
        <f t="shared" si="40"/>
        <v>5400000</v>
      </c>
      <c r="AP249" s="43">
        <f t="shared" si="41"/>
        <v>16822080</v>
      </c>
      <c r="AR249" s="43">
        <f t="shared" si="42"/>
        <v>0</v>
      </c>
      <c r="AS249" s="43">
        <f t="shared" si="43"/>
        <v>24862080</v>
      </c>
      <c r="AT249" s="35" t="s">
        <v>290</v>
      </c>
      <c r="AU249" s="35" t="s">
        <v>291</v>
      </c>
      <c r="AV249" s="35" t="s">
        <v>950</v>
      </c>
      <c r="AW249" s="35" t="s">
        <v>295</v>
      </c>
    </row>
    <row r="250" spans="1:49" ht="25.05" customHeight="1" x14ac:dyDescent="0.3">
      <c r="A250" s="35">
        <v>14297</v>
      </c>
      <c r="B250" s="35" t="s">
        <v>309</v>
      </c>
      <c r="C250" s="48" t="s">
        <v>310</v>
      </c>
      <c r="D250" s="36">
        <v>1</v>
      </c>
      <c r="E250" s="36">
        <v>2025</v>
      </c>
      <c r="F250" s="36">
        <v>2025</v>
      </c>
      <c r="G250" s="35" t="s">
        <v>127</v>
      </c>
      <c r="H250" s="35" t="s">
        <v>309</v>
      </c>
      <c r="I250" s="35" t="s">
        <v>311</v>
      </c>
      <c r="J250" s="37" t="s">
        <v>82</v>
      </c>
      <c r="K250" s="35" t="s">
        <v>83</v>
      </c>
      <c r="L250" s="35" t="s">
        <v>56</v>
      </c>
      <c r="M250" s="35" t="s">
        <v>57</v>
      </c>
      <c r="N250" s="35">
        <v>7</v>
      </c>
      <c r="O250" s="35" t="s">
        <v>175</v>
      </c>
      <c r="P250" s="35" t="s">
        <v>951</v>
      </c>
      <c r="Q250" s="35" t="s">
        <v>132</v>
      </c>
      <c r="R250" s="35" t="s">
        <v>61</v>
      </c>
      <c r="S250" s="35" t="s">
        <v>62</v>
      </c>
      <c r="T250" s="35" t="s">
        <v>63</v>
      </c>
      <c r="U250" s="36">
        <v>12</v>
      </c>
      <c r="V250" s="36">
        <v>120</v>
      </c>
      <c r="W250" s="36">
        <v>12</v>
      </c>
      <c r="X250" s="39">
        <f t="shared" si="44"/>
        <v>132</v>
      </c>
      <c r="Y250" s="36">
        <v>4</v>
      </c>
      <c r="Z250" s="36" t="s">
        <v>64</v>
      </c>
      <c r="AA250" s="36" t="s">
        <v>67</v>
      </c>
      <c r="AB250" s="36" t="s">
        <v>64</v>
      </c>
      <c r="AC250" s="46" t="s">
        <v>65</v>
      </c>
      <c r="AD250" s="41" t="s">
        <v>952</v>
      </c>
      <c r="AE250" s="39" t="s">
        <v>67</v>
      </c>
      <c r="AF250" s="51"/>
      <c r="AG250" s="35" t="s">
        <v>68</v>
      </c>
      <c r="AH250" s="39">
        <f t="shared" si="36"/>
        <v>33</v>
      </c>
      <c r="AI250" s="39">
        <v>2</v>
      </c>
      <c r="AJ250" s="43">
        <f t="shared" si="37"/>
        <v>6372</v>
      </c>
      <c r="AK250" s="39">
        <f t="shared" si="38"/>
        <v>33</v>
      </c>
      <c r="AL250" s="43">
        <v>0</v>
      </c>
      <c r="AM250" s="43">
        <f t="shared" si="45"/>
        <v>1584000</v>
      </c>
      <c r="AN250" s="43">
        <f t="shared" si="39"/>
        <v>0</v>
      </c>
      <c r="AO250" s="43">
        <f t="shared" si="40"/>
        <v>3240000</v>
      </c>
      <c r="AP250" s="43">
        <f t="shared" si="41"/>
        <v>10093248</v>
      </c>
      <c r="AR250" s="43">
        <f t="shared" si="42"/>
        <v>0</v>
      </c>
      <c r="AS250" s="43">
        <f t="shared" si="43"/>
        <v>14917248</v>
      </c>
      <c r="AT250" s="35" t="s">
        <v>953</v>
      </c>
      <c r="AU250" s="35" t="s">
        <v>954</v>
      </c>
      <c r="AV250" s="35" t="s">
        <v>955</v>
      </c>
      <c r="AW250" s="35" t="s">
        <v>956</v>
      </c>
    </row>
    <row r="251" spans="1:49" ht="25.05" customHeight="1" x14ac:dyDescent="0.3">
      <c r="A251" s="35">
        <v>14417</v>
      </c>
      <c r="B251" s="35" t="s">
        <v>309</v>
      </c>
      <c r="C251" s="48" t="s">
        <v>310</v>
      </c>
      <c r="D251" s="36">
        <v>1</v>
      </c>
      <c r="E251" s="36">
        <v>2025</v>
      </c>
      <c r="F251" s="36">
        <v>2025</v>
      </c>
      <c r="G251" s="35" t="s">
        <v>127</v>
      </c>
      <c r="H251" s="35" t="s">
        <v>309</v>
      </c>
      <c r="I251" s="35" t="s">
        <v>311</v>
      </c>
      <c r="J251" s="37" t="s">
        <v>82</v>
      </c>
      <c r="K251" s="35" t="s">
        <v>83</v>
      </c>
      <c r="L251" s="35" t="s">
        <v>56</v>
      </c>
      <c r="M251" s="35" t="s">
        <v>57</v>
      </c>
      <c r="N251" s="35">
        <v>13</v>
      </c>
      <c r="O251" s="35" t="s">
        <v>104</v>
      </c>
      <c r="P251" s="35" t="s">
        <v>312</v>
      </c>
      <c r="Q251" s="35" t="s">
        <v>132</v>
      </c>
      <c r="R251" s="35" t="s">
        <v>61</v>
      </c>
      <c r="S251" s="35" t="s">
        <v>62</v>
      </c>
      <c r="T251" s="35" t="s">
        <v>63</v>
      </c>
      <c r="U251" s="36">
        <v>15</v>
      </c>
      <c r="V251" s="36">
        <v>120</v>
      </c>
      <c r="W251" s="36">
        <v>12</v>
      </c>
      <c r="X251" s="39">
        <f t="shared" si="44"/>
        <v>132</v>
      </c>
      <c r="Y251" s="36">
        <v>4</v>
      </c>
      <c r="Z251" s="36" t="s">
        <v>64</v>
      </c>
      <c r="AA251" s="36" t="s">
        <v>67</v>
      </c>
      <c r="AB251" s="36" t="s">
        <v>64</v>
      </c>
      <c r="AC251" s="46" t="s">
        <v>65</v>
      </c>
      <c r="AD251" s="41" t="s">
        <v>957</v>
      </c>
      <c r="AE251" s="39" t="s">
        <v>67</v>
      </c>
      <c r="AF251" s="51"/>
      <c r="AG251" s="35" t="s">
        <v>68</v>
      </c>
      <c r="AH251" s="39">
        <f t="shared" si="36"/>
        <v>33</v>
      </c>
      <c r="AI251" s="39">
        <v>2</v>
      </c>
      <c r="AJ251" s="43">
        <f t="shared" si="37"/>
        <v>6372</v>
      </c>
      <c r="AK251" s="39">
        <f t="shared" si="38"/>
        <v>33</v>
      </c>
      <c r="AL251" s="43">
        <v>0</v>
      </c>
      <c r="AM251" s="43">
        <f t="shared" si="45"/>
        <v>1980000</v>
      </c>
      <c r="AN251" s="43">
        <f t="shared" si="39"/>
        <v>0</v>
      </c>
      <c r="AO251" s="43">
        <f t="shared" si="40"/>
        <v>4050000</v>
      </c>
      <c r="AP251" s="43">
        <f t="shared" si="41"/>
        <v>12616560</v>
      </c>
      <c r="AR251" s="43">
        <f t="shared" si="42"/>
        <v>0</v>
      </c>
      <c r="AS251" s="43">
        <f t="shared" si="43"/>
        <v>18646560</v>
      </c>
      <c r="AT251" s="35" t="s">
        <v>321</v>
      </c>
      <c r="AU251" s="35" t="s">
        <v>316</v>
      </c>
      <c r="AV251" s="35" t="s">
        <v>317</v>
      </c>
      <c r="AW251" s="35" t="s">
        <v>318</v>
      </c>
    </row>
    <row r="252" spans="1:49" ht="25.05" customHeight="1" x14ac:dyDescent="0.3">
      <c r="A252" s="35">
        <v>14444</v>
      </c>
      <c r="B252" s="35" t="s">
        <v>125</v>
      </c>
      <c r="C252" s="35" t="s">
        <v>126</v>
      </c>
      <c r="D252" s="36">
        <v>1</v>
      </c>
      <c r="E252" s="36">
        <v>2025</v>
      </c>
      <c r="F252" s="36">
        <v>2025</v>
      </c>
      <c r="G252" s="35" t="s">
        <v>127</v>
      </c>
      <c r="H252" s="35" t="s">
        <v>125</v>
      </c>
      <c r="I252" s="35" t="s">
        <v>128</v>
      </c>
      <c r="J252" s="37" t="s">
        <v>82</v>
      </c>
      <c r="K252" s="35" t="s">
        <v>83</v>
      </c>
      <c r="L252" s="35" t="s">
        <v>56</v>
      </c>
      <c r="M252" s="35" t="s">
        <v>57</v>
      </c>
      <c r="N252" s="35">
        <v>8</v>
      </c>
      <c r="O252" s="35" t="s">
        <v>58</v>
      </c>
      <c r="P252" s="35" t="s">
        <v>262</v>
      </c>
      <c r="Q252" s="35" t="s">
        <v>152</v>
      </c>
      <c r="R252" s="35" t="s">
        <v>61</v>
      </c>
      <c r="S252" s="35" t="s">
        <v>62</v>
      </c>
      <c r="T252" s="35" t="s">
        <v>63</v>
      </c>
      <c r="U252" s="36">
        <v>10</v>
      </c>
      <c r="V252" s="36">
        <v>120</v>
      </c>
      <c r="W252" s="36">
        <v>12</v>
      </c>
      <c r="X252" s="39">
        <f t="shared" si="44"/>
        <v>132</v>
      </c>
      <c r="Y252" s="36">
        <v>4</v>
      </c>
      <c r="Z252" s="36" t="s">
        <v>64</v>
      </c>
      <c r="AA252" s="36" t="s">
        <v>67</v>
      </c>
      <c r="AB252" s="36" t="s">
        <v>64</v>
      </c>
      <c r="AC252" s="46" t="s">
        <v>65</v>
      </c>
      <c r="AD252" s="41" t="s">
        <v>958</v>
      </c>
      <c r="AE252" s="39" t="s">
        <v>67</v>
      </c>
      <c r="AF252" s="51"/>
      <c r="AG252" s="35" t="s">
        <v>68</v>
      </c>
      <c r="AH252" s="39">
        <f t="shared" si="36"/>
        <v>33</v>
      </c>
      <c r="AI252" s="39">
        <v>2</v>
      </c>
      <c r="AJ252" s="43">
        <f t="shared" si="37"/>
        <v>6372</v>
      </c>
      <c r="AK252" s="39">
        <f t="shared" si="38"/>
        <v>33</v>
      </c>
      <c r="AL252" s="43">
        <v>0</v>
      </c>
      <c r="AM252" s="43">
        <f t="shared" si="45"/>
        <v>1320000</v>
      </c>
      <c r="AN252" s="43">
        <f t="shared" si="39"/>
        <v>0</v>
      </c>
      <c r="AO252" s="43">
        <f t="shared" si="40"/>
        <v>2700000</v>
      </c>
      <c r="AP252" s="43">
        <f t="shared" si="41"/>
        <v>8411040</v>
      </c>
      <c r="AR252" s="43">
        <f t="shared" si="42"/>
        <v>0</v>
      </c>
      <c r="AS252" s="43">
        <f t="shared" si="43"/>
        <v>12431040</v>
      </c>
      <c r="AT252" s="35" t="s">
        <v>172</v>
      </c>
      <c r="AU252" s="35" t="s">
        <v>173</v>
      </c>
      <c r="AV252" s="35" t="s">
        <v>959</v>
      </c>
      <c r="AW252" s="35" t="s">
        <v>265</v>
      </c>
    </row>
    <row r="253" spans="1:49" ht="25.05" customHeight="1" x14ac:dyDescent="0.3">
      <c r="A253" s="35">
        <v>14325</v>
      </c>
      <c r="B253" s="35" t="s">
        <v>125</v>
      </c>
      <c r="C253" s="35" t="s">
        <v>126</v>
      </c>
      <c r="D253" s="36">
        <v>1</v>
      </c>
      <c r="E253" s="36">
        <v>2025</v>
      </c>
      <c r="F253" s="36">
        <v>2025</v>
      </c>
      <c r="G253" s="35" t="s">
        <v>127</v>
      </c>
      <c r="H253" s="35" t="s">
        <v>125</v>
      </c>
      <c r="I253" s="35" t="s">
        <v>128</v>
      </c>
      <c r="J253" s="37" t="s">
        <v>960</v>
      </c>
      <c r="K253" s="35" t="s">
        <v>961</v>
      </c>
      <c r="L253" s="35" t="s">
        <v>56</v>
      </c>
      <c r="M253" s="35" t="s">
        <v>57</v>
      </c>
      <c r="N253" s="35">
        <v>13</v>
      </c>
      <c r="O253" s="35" t="s">
        <v>104</v>
      </c>
      <c r="P253" s="35" t="s">
        <v>209</v>
      </c>
      <c r="Q253" s="35" t="s">
        <v>152</v>
      </c>
      <c r="R253" s="35" t="s">
        <v>61</v>
      </c>
      <c r="S253" s="35" t="s">
        <v>62</v>
      </c>
      <c r="T253" s="35" t="s">
        <v>63</v>
      </c>
      <c r="U253" s="36">
        <v>10</v>
      </c>
      <c r="V253" s="36">
        <v>240</v>
      </c>
      <c r="W253" s="36">
        <v>12</v>
      </c>
      <c r="X253" s="39">
        <f t="shared" si="44"/>
        <v>252</v>
      </c>
      <c r="Y253" s="36">
        <v>4</v>
      </c>
      <c r="Z253" s="36" t="s">
        <v>64</v>
      </c>
      <c r="AA253" s="36" t="s">
        <v>67</v>
      </c>
      <c r="AB253" s="36" t="s">
        <v>64</v>
      </c>
      <c r="AC253" s="46" t="s">
        <v>65</v>
      </c>
      <c r="AD253" s="41" t="s">
        <v>962</v>
      </c>
      <c r="AE253" s="39" t="s">
        <v>67</v>
      </c>
      <c r="AF253" s="51"/>
      <c r="AG253" s="35" t="s">
        <v>68</v>
      </c>
      <c r="AH253" s="39">
        <f t="shared" si="36"/>
        <v>63</v>
      </c>
      <c r="AI253" s="39">
        <v>2</v>
      </c>
      <c r="AJ253" s="43">
        <f t="shared" si="37"/>
        <v>6372</v>
      </c>
      <c r="AK253" s="39">
        <f t="shared" si="38"/>
        <v>63</v>
      </c>
      <c r="AL253" s="43">
        <v>0</v>
      </c>
      <c r="AM253" s="43">
        <f t="shared" si="45"/>
        <v>2520000</v>
      </c>
      <c r="AN253" s="43">
        <f t="shared" si="39"/>
        <v>0</v>
      </c>
      <c r="AO253" s="43">
        <f t="shared" si="40"/>
        <v>2700000</v>
      </c>
      <c r="AP253" s="43">
        <f t="shared" si="41"/>
        <v>16057440</v>
      </c>
      <c r="AR253" s="43">
        <f t="shared" si="42"/>
        <v>0</v>
      </c>
      <c r="AS253" s="43">
        <f t="shared" si="43"/>
        <v>21277440</v>
      </c>
      <c r="AT253" s="35" t="s">
        <v>809</v>
      </c>
      <c r="AU253" s="35" t="s">
        <v>810</v>
      </c>
      <c r="AV253" s="35" t="s">
        <v>963</v>
      </c>
      <c r="AW253" s="35" t="s">
        <v>964</v>
      </c>
    </row>
    <row r="254" spans="1:49" ht="25.05" customHeight="1" x14ac:dyDescent="0.3">
      <c r="A254" s="35">
        <v>14225</v>
      </c>
      <c r="B254" s="35" t="s">
        <v>138</v>
      </c>
      <c r="C254" s="35" t="s">
        <v>139</v>
      </c>
      <c r="D254" s="36">
        <v>1</v>
      </c>
      <c r="E254" s="36">
        <v>2025</v>
      </c>
      <c r="F254" s="36">
        <v>2025</v>
      </c>
      <c r="G254" s="35" t="s">
        <v>127</v>
      </c>
      <c r="H254" s="35" t="s">
        <v>138</v>
      </c>
      <c r="I254" s="35" t="s">
        <v>140</v>
      </c>
      <c r="J254" s="37" t="s">
        <v>572</v>
      </c>
      <c r="K254" s="35" t="s">
        <v>573</v>
      </c>
      <c r="L254" s="35" t="s">
        <v>56</v>
      </c>
      <c r="M254" s="35" t="s">
        <v>57</v>
      </c>
      <c r="N254" s="35">
        <v>13</v>
      </c>
      <c r="O254" s="35" t="s">
        <v>104</v>
      </c>
      <c r="P254" s="35" t="s">
        <v>209</v>
      </c>
      <c r="Q254" s="35" t="s">
        <v>965</v>
      </c>
      <c r="R254" s="35" t="s">
        <v>61</v>
      </c>
      <c r="S254" s="35" t="s">
        <v>62</v>
      </c>
      <c r="T254" s="35" t="s">
        <v>63</v>
      </c>
      <c r="U254" s="36">
        <v>10</v>
      </c>
      <c r="V254" s="36">
        <v>90</v>
      </c>
      <c r="W254" s="36">
        <v>12</v>
      </c>
      <c r="X254" s="39">
        <f t="shared" si="44"/>
        <v>102</v>
      </c>
      <c r="Y254" s="36">
        <v>4</v>
      </c>
      <c r="Z254" s="36" t="s">
        <v>64</v>
      </c>
      <c r="AA254" s="36" t="s">
        <v>64</v>
      </c>
      <c r="AB254" s="45" t="s">
        <v>67</v>
      </c>
      <c r="AC254" s="46" t="s">
        <v>65</v>
      </c>
      <c r="AD254" s="41" t="s">
        <v>966</v>
      </c>
      <c r="AE254" s="39" t="s">
        <v>67</v>
      </c>
      <c r="AF254" s="51"/>
      <c r="AG254" s="35" t="s">
        <v>68</v>
      </c>
      <c r="AH254" s="39">
        <f t="shared" si="36"/>
        <v>26</v>
      </c>
      <c r="AI254" s="39">
        <v>2</v>
      </c>
      <c r="AJ254" s="43">
        <f t="shared" si="37"/>
        <v>6372</v>
      </c>
      <c r="AK254" s="39">
        <f t="shared" si="38"/>
        <v>25.5</v>
      </c>
      <c r="AL254" s="43">
        <v>0</v>
      </c>
      <c r="AM254" s="43">
        <f t="shared" si="45"/>
        <v>1040000</v>
      </c>
      <c r="AN254" s="43">
        <f t="shared" si="39"/>
        <v>1300000</v>
      </c>
      <c r="AO254" s="43">
        <f t="shared" si="40"/>
        <v>0</v>
      </c>
      <c r="AP254" s="43">
        <f t="shared" si="41"/>
        <v>6499440</v>
      </c>
      <c r="AR254" s="43">
        <f t="shared" si="42"/>
        <v>0</v>
      </c>
      <c r="AS254" s="43">
        <f t="shared" si="43"/>
        <v>8839440</v>
      </c>
      <c r="AT254" s="35" t="s">
        <v>967</v>
      </c>
      <c r="AU254" s="35" t="s">
        <v>968</v>
      </c>
      <c r="AV254" s="35" t="s">
        <v>969</v>
      </c>
      <c r="AW254" s="35" t="s">
        <v>970</v>
      </c>
    </row>
    <row r="255" spans="1:49" ht="25.05" customHeight="1" x14ac:dyDescent="0.3">
      <c r="A255" s="35">
        <v>14247</v>
      </c>
      <c r="B255" s="35" t="s">
        <v>138</v>
      </c>
      <c r="C255" s="35" t="s">
        <v>139</v>
      </c>
      <c r="D255" s="36">
        <v>1</v>
      </c>
      <c r="E255" s="36">
        <v>2025</v>
      </c>
      <c r="F255" s="36">
        <v>2025</v>
      </c>
      <c r="G255" s="35" t="s">
        <v>127</v>
      </c>
      <c r="H255" s="35" t="s">
        <v>138</v>
      </c>
      <c r="I255" s="35" t="s">
        <v>140</v>
      </c>
      <c r="J255" s="37" t="s">
        <v>572</v>
      </c>
      <c r="K255" s="35" t="s">
        <v>573</v>
      </c>
      <c r="L255" s="35" t="s">
        <v>56</v>
      </c>
      <c r="M255" s="35" t="s">
        <v>57</v>
      </c>
      <c r="N255" s="35">
        <v>13</v>
      </c>
      <c r="O255" s="35" t="s">
        <v>104</v>
      </c>
      <c r="P255" s="35" t="s">
        <v>209</v>
      </c>
      <c r="Q255" s="35" t="s">
        <v>152</v>
      </c>
      <c r="R255" s="35" t="s">
        <v>61</v>
      </c>
      <c r="S255" s="35" t="s">
        <v>62</v>
      </c>
      <c r="T255" s="35" t="s">
        <v>497</v>
      </c>
      <c r="U255" s="36">
        <v>15</v>
      </c>
      <c r="V255" s="36">
        <v>90</v>
      </c>
      <c r="W255" s="36">
        <v>12</v>
      </c>
      <c r="X255" s="39">
        <f t="shared" si="44"/>
        <v>102</v>
      </c>
      <c r="Y255" s="36">
        <v>4</v>
      </c>
      <c r="Z255" s="36" t="s">
        <v>64</v>
      </c>
      <c r="AA255" s="36" t="s">
        <v>67</v>
      </c>
      <c r="AB255" s="36" t="s">
        <v>64</v>
      </c>
      <c r="AC255" s="46" t="s">
        <v>65</v>
      </c>
      <c r="AD255" s="41" t="s">
        <v>971</v>
      </c>
      <c r="AE255" s="39" t="s">
        <v>67</v>
      </c>
      <c r="AF255" s="51"/>
      <c r="AG255" s="35" t="s">
        <v>68</v>
      </c>
      <c r="AH255" s="39">
        <f t="shared" si="36"/>
        <v>26</v>
      </c>
      <c r="AI255" s="39">
        <v>2</v>
      </c>
      <c r="AJ255" s="43">
        <f t="shared" si="37"/>
        <v>6372</v>
      </c>
      <c r="AK255" s="39">
        <f t="shared" si="38"/>
        <v>25.5</v>
      </c>
      <c r="AL255" s="43">
        <v>0</v>
      </c>
      <c r="AM255" s="43">
        <f t="shared" si="45"/>
        <v>1560000</v>
      </c>
      <c r="AN255" s="43">
        <f t="shared" si="39"/>
        <v>0</v>
      </c>
      <c r="AO255" s="43">
        <f t="shared" si="40"/>
        <v>4050000</v>
      </c>
      <c r="AP255" s="43">
        <f t="shared" si="41"/>
        <v>9749160</v>
      </c>
      <c r="AR255" s="43">
        <f t="shared" si="42"/>
        <v>0</v>
      </c>
      <c r="AS255" s="43">
        <f t="shared" si="43"/>
        <v>15359160</v>
      </c>
      <c r="AT255" s="35" t="s">
        <v>972</v>
      </c>
      <c r="AU255" s="35" t="s">
        <v>840</v>
      </c>
      <c r="AV255" s="35" t="s">
        <v>973</v>
      </c>
      <c r="AW255" s="35" t="s">
        <v>974</v>
      </c>
    </row>
    <row r="256" spans="1:49" s="64" customFormat="1" ht="25.05" customHeight="1" x14ac:dyDescent="0.3">
      <c r="A256" s="61">
        <v>14316</v>
      </c>
      <c r="B256" s="61" t="s">
        <v>49</v>
      </c>
      <c r="C256" s="61" t="s">
        <v>50</v>
      </c>
      <c r="D256" s="62">
        <v>4</v>
      </c>
      <c r="E256" s="62">
        <v>2025</v>
      </c>
      <c r="F256" s="62">
        <v>2025</v>
      </c>
      <c r="G256" s="61" t="s">
        <v>127</v>
      </c>
      <c r="H256" s="61" t="s">
        <v>49</v>
      </c>
      <c r="I256" s="61" t="s">
        <v>452</v>
      </c>
      <c r="J256" s="63" t="s">
        <v>572</v>
      </c>
      <c r="K256" s="61" t="s">
        <v>573</v>
      </c>
      <c r="L256" s="61" t="s">
        <v>56</v>
      </c>
      <c r="M256" s="61" t="s">
        <v>57</v>
      </c>
      <c r="N256" s="61">
        <v>13</v>
      </c>
      <c r="O256" s="61" t="s">
        <v>104</v>
      </c>
      <c r="P256" s="61" t="s">
        <v>209</v>
      </c>
      <c r="Q256" s="61" t="s">
        <v>152</v>
      </c>
      <c r="R256" s="61" t="s">
        <v>61</v>
      </c>
      <c r="S256" s="61" t="s">
        <v>62</v>
      </c>
      <c r="T256" s="61" t="s">
        <v>63</v>
      </c>
      <c r="U256" s="62">
        <v>15</v>
      </c>
      <c r="V256" s="62">
        <v>90</v>
      </c>
      <c r="W256" s="62">
        <v>12</v>
      </c>
      <c r="X256" s="64">
        <f t="shared" si="44"/>
        <v>102</v>
      </c>
      <c r="Y256" s="62">
        <v>5</v>
      </c>
      <c r="Z256" s="62" t="s">
        <v>64</v>
      </c>
      <c r="AA256" s="62" t="s">
        <v>67</v>
      </c>
      <c r="AB256" s="62" t="s">
        <v>64</v>
      </c>
      <c r="AC256" s="65" t="s">
        <v>65</v>
      </c>
      <c r="AD256" s="66" t="s">
        <v>975</v>
      </c>
      <c r="AE256" s="64" t="s">
        <v>67</v>
      </c>
      <c r="AF256" s="67"/>
      <c r="AG256" s="61" t="s">
        <v>68</v>
      </c>
      <c r="AH256" s="64">
        <f t="shared" si="36"/>
        <v>21</v>
      </c>
      <c r="AI256" s="64">
        <v>2</v>
      </c>
      <c r="AJ256" s="68">
        <f t="shared" si="37"/>
        <v>6372</v>
      </c>
      <c r="AK256" s="64">
        <f t="shared" si="38"/>
        <v>20.399999999999999</v>
      </c>
      <c r="AL256" s="68">
        <v>0</v>
      </c>
      <c r="AM256" s="68">
        <f t="shared" si="45"/>
        <v>1260000</v>
      </c>
      <c r="AN256" s="68">
        <f t="shared" si="39"/>
        <v>0</v>
      </c>
      <c r="AO256" s="68">
        <f>IF(AB256="SI",250000*U256,0)</f>
        <v>3750000</v>
      </c>
      <c r="AP256" s="68">
        <f t="shared" si="41"/>
        <v>9749160</v>
      </c>
      <c r="AQ256" s="68"/>
      <c r="AR256" s="68">
        <f t="shared" si="42"/>
        <v>0</v>
      </c>
      <c r="AS256" s="68">
        <f t="shared" si="43"/>
        <v>14759160</v>
      </c>
      <c r="AT256" s="61" t="s">
        <v>531</v>
      </c>
      <c r="AU256" s="61" t="s">
        <v>532</v>
      </c>
      <c r="AV256" s="61" t="s">
        <v>976</v>
      </c>
      <c r="AW256" s="61" t="s">
        <v>977</v>
      </c>
    </row>
    <row r="257" spans="1:49" ht="25.05" customHeight="1" x14ac:dyDescent="0.3">
      <c r="A257" s="35">
        <v>14366</v>
      </c>
      <c r="B257" s="35" t="s">
        <v>190</v>
      </c>
      <c r="C257" s="35" t="s">
        <v>191</v>
      </c>
      <c r="D257" s="36">
        <v>1</v>
      </c>
      <c r="E257" s="36">
        <v>2025</v>
      </c>
      <c r="F257" s="36">
        <v>2025</v>
      </c>
      <c r="G257" s="35" t="s">
        <v>127</v>
      </c>
      <c r="H257" s="35" t="s">
        <v>190</v>
      </c>
      <c r="I257" s="35" t="s">
        <v>192</v>
      </c>
      <c r="J257" s="37" t="s">
        <v>572</v>
      </c>
      <c r="K257" s="35" t="s">
        <v>573</v>
      </c>
      <c r="L257" s="35" t="s">
        <v>56</v>
      </c>
      <c r="M257" s="35" t="s">
        <v>57</v>
      </c>
      <c r="N257" s="35">
        <v>10</v>
      </c>
      <c r="O257" s="35" t="s">
        <v>111</v>
      </c>
      <c r="P257" s="35" t="s">
        <v>112</v>
      </c>
      <c r="Q257" s="35" t="s">
        <v>445</v>
      </c>
      <c r="R257" s="35" t="s">
        <v>61</v>
      </c>
      <c r="S257" s="35" t="s">
        <v>62</v>
      </c>
      <c r="T257" s="35" t="s">
        <v>63</v>
      </c>
      <c r="U257" s="36">
        <v>10</v>
      </c>
      <c r="V257" s="36">
        <v>90</v>
      </c>
      <c r="W257" s="36">
        <v>12</v>
      </c>
      <c r="X257" s="39">
        <f t="shared" si="44"/>
        <v>102</v>
      </c>
      <c r="Y257" s="36">
        <v>4</v>
      </c>
      <c r="Z257" s="36" t="s">
        <v>64</v>
      </c>
      <c r="AA257" s="36" t="s">
        <v>64</v>
      </c>
      <c r="AB257" s="36" t="s">
        <v>64</v>
      </c>
      <c r="AC257" s="46" t="s">
        <v>65</v>
      </c>
      <c r="AD257" s="41" t="s">
        <v>978</v>
      </c>
      <c r="AE257" s="39" t="s">
        <v>67</v>
      </c>
      <c r="AF257" s="51"/>
      <c r="AG257" s="35" t="s">
        <v>68</v>
      </c>
      <c r="AH257" s="39">
        <f t="shared" si="36"/>
        <v>26</v>
      </c>
      <c r="AI257" s="39">
        <v>2</v>
      </c>
      <c r="AJ257" s="43">
        <f t="shared" si="37"/>
        <v>6372</v>
      </c>
      <c r="AK257" s="39">
        <f t="shared" si="38"/>
        <v>25.5</v>
      </c>
      <c r="AL257" s="43">
        <v>0</v>
      </c>
      <c r="AM257" s="43">
        <f t="shared" si="45"/>
        <v>1040000</v>
      </c>
      <c r="AN257" s="43">
        <f t="shared" si="39"/>
        <v>1300000</v>
      </c>
      <c r="AO257" s="43">
        <f t="shared" si="40"/>
        <v>2700000</v>
      </c>
      <c r="AP257" s="43">
        <f t="shared" si="41"/>
        <v>6499440</v>
      </c>
      <c r="AR257" s="43">
        <f t="shared" si="42"/>
        <v>0</v>
      </c>
      <c r="AS257" s="43">
        <f t="shared" si="43"/>
        <v>11539440</v>
      </c>
      <c r="AT257" s="35" t="s">
        <v>195</v>
      </c>
      <c r="AU257" s="35" t="s">
        <v>196</v>
      </c>
      <c r="AV257" s="35" t="s">
        <v>915</v>
      </c>
      <c r="AW257" s="35" t="s">
        <v>916</v>
      </c>
    </row>
    <row r="258" spans="1:49" s="64" customFormat="1" ht="25.05" customHeight="1" x14ac:dyDescent="0.3">
      <c r="A258" s="61">
        <v>14463</v>
      </c>
      <c r="B258" s="61" t="s">
        <v>49</v>
      </c>
      <c r="C258" s="61" t="s">
        <v>50</v>
      </c>
      <c r="D258" s="62">
        <v>4</v>
      </c>
      <c r="E258" s="62">
        <v>2025</v>
      </c>
      <c r="F258" s="62">
        <v>2025</v>
      </c>
      <c r="G258" s="61" t="s">
        <v>127</v>
      </c>
      <c r="H258" s="61" t="s">
        <v>49</v>
      </c>
      <c r="I258" s="61" t="s">
        <v>452</v>
      </c>
      <c r="J258" s="63" t="s">
        <v>572</v>
      </c>
      <c r="K258" s="61" t="s">
        <v>573</v>
      </c>
      <c r="L258" s="61" t="s">
        <v>56</v>
      </c>
      <c r="M258" s="61" t="s">
        <v>57</v>
      </c>
      <c r="N258" s="61">
        <v>8</v>
      </c>
      <c r="O258" s="61" t="s">
        <v>58</v>
      </c>
      <c r="P258" s="61" t="s">
        <v>979</v>
      </c>
      <c r="Q258" s="61" t="s">
        <v>152</v>
      </c>
      <c r="R258" s="61" t="s">
        <v>61</v>
      </c>
      <c r="S258" s="61" t="s">
        <v>62</v>
      </c>
      <c r="T258" s="61" t="s">
        <v>63</v>
      </c>
      <c r="U258" s="62">
        <v>15</v>
      </c>
      <c r="V258" s="62">
        <v>90</v>
      </c>
      <c r="W258" s="62">
        <v>12</v>
      </c>
      <c r="X258" s="64">
        <f t="shared" si="44"/>
        <v>102</v>
      </c>
      <c r="Y258" s="62">
        <v>5</v>
      </c>
      <c r="Z258" s="62" t="s">
        <v>64</v>
      </c>
      <c r="AA258" s="62" t="s">
        <v>67</v>
      </c>
      <c r="AB258" s="62" t="s">
        <v>64</v>
      </c>
      <c r="AC258" s="65" t="s">
        <v>65</v>
      </c>
      <c r="AD258" s="66" t="s">
        <v>980</v>
      </c>
      <c r="AE258" s="64" t="s">
        <v>67</v>
      </c>
      <c r="AF258" s="67"/>
      <c r="AG258" s="61" t="s">
        <v>68</v>
      </c>
      <c r="AH258" s="64">
        <f t="shared" ref="AH258:AH321" si="46">ROUNDUP(AK258,0)</f>
        <v>21</v>
      </c>
      <c r="AI258" s="64">
        <v>2</v>
      </c>
      <c r="AJ258" s="68">
        <f t="shared" ref="AJ258:AJ321" si="47">IF(AI258=1,5074,IF(AI258=2,6372,IF(AI258=3,7434,"ERROR")))</f>
        <v>6372</v>
      </c>
      <c r="AK258" s="64">
        <f t="shared" ref="AK258:AK321" si="48">+(X258/Y258)</f>
        <v>20.399999999999999</v>
      </c>
      <c r="AL258" s="68">
        <v>0</v>
      </c>
      <c r="AM258" s="68">
        <f t="shared" si="45"/>
        <v>1260000</v>
      </c>
      <c r="AN258" s="68">
        <f t="shared" ref="AN258:AN321" si="49">IF(AA258="SI",5000*AH258*U258,0)</f>
        <v>0</v>
      </c>
      <c r="AO258" s="68">
        <f>IF(AB258="SI",250000*U258,0)</f>
        <v>3750000</v>
      </c>
      <c r="AP258" s="68">
        <f t="shared" ref="AP258:AP321" si="50">+(AJ258*X258*U258)</f>
        <v>9749160</v>
      </c>
      <c r="AQ258" s="68"/>
      <c r="AR258" s="68">
        <f t="shared" ref="AR258:AR321" si="51">+(AL258*U258)</f>
        <v>0</v>
      </c>
      <c r="AS258" s="68">
        <f t="shared" ref="AS258:AS321" si="52">+(AM258+AN258+AO258+AP258+AR258)</f>
        <v>14759160</v>
      </c>
      <c r="AT258" s="61" t="s">
        <v>479</v>
      </c>
      <c r="AU258" s="61" t="s">
        <v>480</v>
      </c>
      <c r="AV258" s="61" t="s">
        <v>981</v>
      </c>
      <c r="AW258" s="61" t="s">
        <v>482</v>
      </c>
    </row>
    <row r="259" spans="1:49" ht="25.05" customHeight="1" x14ac:dyDescent="0.3">
      <c r="A259" s="52">
        <v>14256</v>
      </c>
      <c r="B259" s="52" t="s">
        <v>138</v>
      </c>
      <c r="C259" s="35" t="s">
        <v>139</v>
      </c>
      <c r="D259" s="36">
        <v>1</v>
      </c>
      <c r="E259" s="36">
        <v>2025</v>
      </c>
      <c r="F259" s="36">
        <v>2025</v>
      </c>
      <c r="G259" s="35" t="s">
        <v>127</v>
      </c>
      <c r="H259" s="52" t="s">
        <v>138</v>
      </c>
      <c r="I259" s="52" t="s">
        <v>140</v>
      </c>
      <c r="J259" s="37" t="s">
        <v>580</v>
      </c>
      <c r="K259" s="52" t="s">
        <v>581</v>
      </c>
      <c r="L259" s="52" t="s">
        <v>56</v>
      </c>
      <c r="M259" s="52" t="s">
        <v>57</v>
      </c>
      <c r="N259" s="35">
        <v>13</v>
      </c>
      <c r="O259" s="52" t="s">
        <v>104</v>
      </c>
      <c r="P259" s="52" t="s">
        <v>209</v>
      </c>
      <c r="Q259" s="52" t="s">
        <v>152</v>
      </c>
      <c r="R259" s="52" t="s">
        <v>61</v>
      </c>
      <c r="S259" s="52" t="s">
        <v>62</v>
      </c>
      <c r="T259" s="52" t="s">
        <v>495</v>
      </c>
      <c r="U259" s="53">
        <v>18</v>
      </c>
      <c r="V259" s="53">
        <v>100</v>
      </c>
      <c r="W259" s="53">
        <v>12</v>
      </c>
      <c r="X259" s="39">
        <f t="shared" si="44"/>
        <v>112</v>
      </c>
      <c r="Y259" s="53">
        <v>4</v>
      </c>
      <c r="Z259" s="53" t="s">
        <v>64</v>
      </c>
      <c r="AA259" s="53" t="s">
        <v>67</v>
      </c>
      <c r="AB259" s="53" t="s">
        <v>64</v>
      </c>
      <c r="AC259" s="46" t="s">
        <v>65</v>
      </c>
      <c r="AD259" s="41" t="s">
        <v>982</v>
      </c>
      <c r="AE259" s="39" t="s">
        <v>67</v>
      </c>
      <c r="AF259" s="51"/>
      <c r="AG259" s="52" t="s">
        <v>68</v>
      </c>
      <c r="AH259" s="39">
        <f t="shared" si="46"/>
        <v>28</v>
      </c>
      <c r="AI259" s="39">
        <v>1</v>
      </c>
      <c r="AJ259" s="43">
        <f t="shared" si="47"/>
        <v>5074</v>
      </c>
      <c r="AK259" s="39">
        <f t="shared" si="48"/>
        <v>28</v>
      </c>
      <c r="AL259" s="43">
        <v>0</v>
      </c>
      <c r="AM259" s="43">
        <f t="shared" si="45"/>
        <v>2016000</v>
      </c>
      <c r="AN259" s="43">
        <f t="shared" si="49"/>
        <v>0</v>
      </c>
      <c r="AO259" s="43">
        <f t="shared" ref="AO259:AO321" si="53">IF(AB259="SI",270000*U259,0)</f>
        <v>4860000</v>
      </c>
      <c r="AP259" s="43">
        <f t="shared" si="50"/>
        <v>10229184</v>
      </c>
      <c r="AR259" s="43">
        <f t="shared" si="51"/>
        <v>0</v>
      </c>
      <c r="AS259" s="43">
        <f t="shared" si="52"/>
        <v>17105184</v>
      </c>
      <c r="AT259" s="52" t="s">
        <v>972</v>
      </c>
      <c r="AU259" s="52" t="s">
        <v>840</v>
      </c>
      <c r="AV259" s="52" t="s">
        <v>973</v>
      </c>
      <c r="AW259" s="52" t="s">
        <v>983</v>
      </c>
    </row>
    <row r="260" spans="1:49" ht="25.05" customHeight="1" x14ac:dyDescent="0.3">
      <c r="A260" s="35">
        <v>14237</v>
      </c>
      <c r="B260" s="35" t="s">
        <v>138</v>
      </c>
      <c r="C260" s="35" t="s">
        <v>139</v>
      </c>
      <c r="D260" s="36">
        <v>1</v>
      </c>
      <c r="E260" s="36">
        <v>2025</v>
      </c>
      <c r="F260" s="36">
        <v>2025</v>
      </c>
      <c r="G260" s="35" t="s">
        <v>127</v>
      </c>
      <c r="H260" s="35" t="s">
        <v>138</v>
      </c>
      <c r="I260" s="35" t="s">
        <v>140</v>
      </c>
      <c r="J260" s="37" t="s">
        <v>593</v>
      </c>
      <c r="K260" s="35" t="s">
        <v>594</v>
      </c>
      <c r="L260" s="35" t="s">
        <v>56</v>
      </c>
      <c r="M260" s="35" t="s">
        <v>57</v>
      </c>
      <c r="N260" s="35">
        <v>13</v>
      </c>
      <c r="O260" s="35" t="s">
        <v>104</v>
      </c>
      <c r="P260" s="35" t="s">
        <v>203</v>
      </c>
      <c r="Q260" s="35" t="s">
        <v>152</v>
      </c>
      <c r="R260" s="35" t="s">
        <v>61</v>
      </c>
      <c r="S260" s="35" t="s">
        <v>62</v>
      </c>
      <c r="T260" s="35" t="s">
        <v>984</v>
      </c>
      <c r="U260" s="36">
        <v>12</v>
      </c>
      <c r="V260" s="36">
        <v>150</v>
      </c>
      <c r="W260" s="36">
        <v>12</v>
      </c>
      <c r="X260" s="39">
        <f t="shared" si="44"/>
        <v>162</v>
      </c>
      <c r="Y260" s="36">
        <v>4</v>
      </c>
      <c r="Z260" s="36" t="s">
        <v>64</v>
      </c>
      <c r="AA260" s="36" t="s">
        <v>67</v>
      </c>
      <c r="AB260" s="36" t="s">
        <v>64</v>
      </c>
      <c r="AC260" s="46" t="s">
        <v>65</v>
      </c>
      <c r="AD260" s="41" t="s">
        <v>985</v>
      </c>
      <c r="AE260" s="39" t="s">
        <v>67</v>
      </c>
      <c r="AF260" s="51"/>
      <c r="AG260" s="35" t="s">
        <v>68</v>
      </c>
      <c r="AH260" s="39">
        <f t="shared" si="46"/>
        <v>41</v>
      </c>
      <c r="AI260" s="39">
        <v>2</v>
      </c>
      <c r="AJ260" s="43">
        <f t="shared" si="47"/>
        <v>6372</v>
      </c>
      <c r="AK260" s="39">
        <f t="shared" si="48"/>
        <v>40.5</v>
      </c>
      <c r="AL260" s="43">
        <v>0</v>
      </c>
      <c r="AM260" s="43">
        <f t="shared" si="45"/>
        <v>1968000</v>
      </c>
      <c r="AN260" s="43">
        <f t="shared" si="49"/>
        <v>0</v>
      </c>
      <c r="AO260" s="43">
        <f t="shared" si="53"/>
        <v>3240000</v>
      </c>
      <c r="AP260" s="43">
        <f t="shared" si="50"/>
        <v>12387168</v>
      </c>
      <c r="AR260" s="43">
        <f t="shared" si="51"/>
        <v>0</v>
      </c>
      <c r="AS260" s="43">
        <f t="shared" si="52"/>
        <v>17595168</v>
      </c>
      <c r="AT260" s="35" t="s">
        <v>335</v>
      </c>
      <c r="AU260" s="35" t="s">
        <v>336</v>
      </c>
      <c r="AV260" s="35" t="s">
        <v>337</v>
      </c>
      <c r="AW260" s="35" t="s">
        <v>338</v>
      </c>
    </row>
    <row r="261" spans="1:49" ht="25.05" customHeight="1" x14ac:dyDescent="0.3">
      <c r="A261" s="35">
        <v>14222</v>
      </c>
      <c r="B261" s="35" t="s">
        <v>190</v>
      </c>
      <c r="C261" s="35" t="s">
        <v>191</v>
      </c>
      <c r="D261" s="36">
        <v>1</v>
      </c>
      <c r="E261" s="36">
        <v>2025</v>
      </c>
      <c r="F261" s="36">
        <v>2025</v>
      </c>
      <c r="G261" s="35" t="s">
        <v>127</v>
      </c>
      <c r="H261" s="35" t="s">
        <v>190</v>
      </c>
      <c r="I261" s="35" t="s">
        <v>192</v>
      </c>
      <c r="J261" s="37" t="s">
        <v>74</v>
      </c>
      <c r="K261" s="35" t="s">
        <v>75</v>
      </c>
      <c r="L261" s="35" t="s">
        <v>56</v>
      </c>
      <c r="M261" s="35" t="s">
        <v>57</v>
      </c>
      <c r="N261" s="35">
        <v>15</v>
      </c>
      <c r="O261" s="35" t="s">
        <v>301</v>
      </c>
      <c r="P261" s="35" t="s">
        <v>302</v>
      </c>
      <c r="Q261" s="35" t="s">
        <v>445</v>
      </c>
      <c r="R261" s="35" t="s">
        <v>61</v>
      </c>
      <c r="S261" s="35" t="s">
        <v>62</v>
      </c>
      <c r="T261" s="35" t="s">
        <v>63</v>
      </c>
      <c r="U261" s="36">
        <v>10</v>
      </c>
      <c r="V261" s="36">
        <v>160</v>
      </c>
      <c r="W261" s="36">
        <v>12</v>
      </c>
      <c r="X261" s="39">
        <f t="shared" si="44"/>
        <v>172</v>
      </c>
      <c r="Y261" s="36">
        <v>4</v>
      </c>
      <c r="Z261" s="36" t="s">
        <v>64</v>
      </c>
      <c r="AA261" s="36" t="s">
        <v>64</v>
      </c>
      <c r="AB261" s="36" t="s">
        <v>64</v>
      </c>
      <c r="AC261" s="46" t="s">
        <v>65</v>
      </c>
      <c r="AD261" s="41" t="s">
        <v>986</v>
      </c>
      <c r="AE261" s="39" t="s">
        <v>67</v>
      </c>
      <c r="AF261" s="51"/>
      <c r="AG261" s="35" t="s">
        <v>68</v>
      </c>
      <c r="AH261" s="39">
        <f t="shared" si="46"/>
        <v>43</v>
      </c>
      <c r="AI261" s="39">
        <v>2</v>
      </c>
      <c r="AJ261" s="43">
        <f t="shared" si="47"/>
        <v>6372</v>
      </c>
      <c r="AK261" s="39">
        <f t="shared" si="48"/>
        <v>43</v>
      </c>
      <c r="AL261" s="43">
        <v>0</v>
      </c>
      <c r="AM261" s="43">
        <f t="shared" si="45"/>
        <v>1720000</v>
      </c>
      <c r="AN261" s="43">
        <f t="shared" si="49"/>
        <v>2150000</v>
      </c>
      <c r="AO261" s="43">
        <f t="shared" si="53"/>
        <v>2700000</v>
      </c>
      <c r="AP261" s="43">
        <f t="shared" si="50"/>
        <v>10959840</v>
      </c>
      <c r="AR261" s="43">
        <f t="shared" si="51"/>
        <v>0</v>
      </c>
      <c r="AS261" s="43">
        <f t="shared" si="52"/>
        <v>17529840</v>
      </c>
      <c r="AT261" s="35" t="s">
        <v>987</v>
      </c>
      <c r="AU261" s="35" t="s">
        <v>810</v>
      </c>
      <c r="AV261" s="35" t="s">
        <v>988</v>
      </c>
      <c r="AW261" s="35" t="s">
        <v>964</v>
      </c>
    </row>
    <row r="262" spans="1:49" ht="25.05" customHeight="1" x14ac:dyDescent="0.3">
      <c r="A262" s="35">
        <v>14435</v>
      </c>
      <c r="B262" s="35" t="s">
        <v>125</v>
      </c>
      <c r="C262" s="35" t="s">
        <v>126</v>
      </c>
      <c r="D262" s="36">
        <v>1</v>
      </c>
      <c r="E262" s="36">
        <v>2025</v>
      </c>
      <c r="F262" s="36">
        <v>2025</v>
      </c>
      <c r="G262" s="35" t="s">
        <v>127</v>
      </c>
      <c r="H262" s="35" t="s">
        <v>125</v>
      </c>
      <c r="I262" s="35" t="s">
        <v>128</v>
      </c>
      <c r="J262" s="37" t="s">
        <v>74</v>
      </c>
      <c r="K262" s="35" t="s">
        <v>75</v>
      </c>
      <c r="L262" s="35" t="s">
        <v>56</v>
      </c>
      <c r="M262" s="35" t="s">
        <v>57</v>
      </c>
      <c r="N262" s="35">
        <v>10</v>
      </c>
      <c r="O262" s="35" t="s">
        <v>111</v>
      </c>
      <c r="P262" s="35" t="s">
        <v>221</v>
      </c>
      <c r="Q262" s="35" t="s">
        <v>152</v>
      </c>
      <c r="R262" s="35" t="s">
        <v>61</v>
      </c>
      <c r="S262" s="35" t="s">
        <v>62</v>
      </c>
      <c r="T262" s="35" t="s">
        <v>63</v>
      </c>
      <c r="U262" s="36">
        <v>10</v>
      </c>
      <c r="V262" s="36">
        <v>160</v>
      </c>
      <c r="W262" s="36">
        <v>12</v>
      </c>
      <c r="X262" s="39">
        <f t="shared" si="44"/>
        <v>172</v>
      </c>
      <c r="Y262" s="36">
        <v>4</v>
      </c>
      <c r="Z262" s="36" t="s">
        <v>64</v>
      </c>
      <c r="AA262" s="36" t="s">
        <v>67</v>
      </c>
      <c r="AB262" s="36" t="s">
        <v>64</v>
      </c>
      <c r="AC262" s="46" t="s">
        <v>65</v>
      </c>
      <c r="AD262" s="41" t="s">
        <v>989</v>
      </c>
      <c r="AE262" s="39" t="s">
        <v>67</v>
      </c>
      <c r="AF262" s="51"/>
      <c r="AG262" s="35" t="s">
        <v>68</v>
      </c>
      <c r="AH262" s="39">
        <f t="shared" si="46"/>
        <v>43</v>
      </c>
      <c r="AI262" s="39">
        <v>2</v>
      </c>
      <c r="AJ262" s="43">
        <f t="shared" si="47"/>
        <v>6372</v>
      </c>
      <c r="AK262" s="39">
        <f t="shared" si="48"/>
        <v>43</v>
      </c>
      <c r="AL262" s="43">
        <v>0</v>
      </c>
      <c r="AM262" s="43">
        <f t="shared" si="45"/>
        <v>1720000</v>
      </c>
      <c r="AN262" s="43">
        <f t="shared" si="49"/>
        <v>0</v>
      </c>
      <c r="AO262" s="43">
        <f t="shared" si="53"/>
        <v>2700000</v>
      </c>
      <c r="AP262" s="43">
        <f t="shared" si="50"/>
        <v>10959840</v>
      </c>
      <c r="AR262" s="43">
        <f t="shared" si="51"/>
        <v>0</v>
      </c>
      <c r="AS262" s="43">
        <f t="shared" si="52"/>
        <v>15379840</v>
      </c>
      <c r="AT262" s="35" t="s">
        <v>172</v>
      </c>
      <c r="AU262" s="35" t="s">
        <v>173</v>
      </c>
      <c r="AV262" s="35" t="s">
        <v>990</v>
      </c>
      <c r="AW262" s="35" t="s">
        <v>991</v>
      </c>
    </row>
    <row r="263" spans="1:49" ht="25.05" customHeight="1" x14ac:dyDescent="0.3">
      <c r="A263" s="35">
        <v>14393</v>
      </c>
      <c r="B263" s="35" t="s">
        <v>125</v>
      </c>
      <c r="C263" s="35" t="s">
        <v>126</v>
      </c>
      <c r="D263" s="36">
        <v>1</v>
      </c>
      <c r="E263" s="36">
        <v>2025</v>
      </c>
      <c r="F263" s="36">
        <v>2025</v>
      </c>
      <c r="G263" s="35" t="s">
        <v>127</v>
      </c>
      <c r="H263" s="35" t="s">
        <v>125</v>
      </c>
      <c r="I263" s="35" t="s">
        <v>128</v>
      </c>
      <c r="J263" s="37" t="s">
        <v>992</v>
      </c>
      <c r="K263" s="35" t="s">
        <v>993</v>
      </c>
      <c r="L263" s="35" t="s">
        <v>56</v>
      </c>
      <c r="M263" s="35" t="s">
        <v>57</v>
      </c>
      <c r="N263" s="35">
        <v>9</v>
      </c>
      <c r="O263" s="35" t="s">
        <v>118</v>
      </c>
      <c r="P263" s="35" t="s">
        <v>252</v>
      </c>
      <c r="Q263" s="35" t="s">
        <v>152</v>
      </c>
      <c r="R263" s="35" t="s">
        <v>61</v>
      </c>
      <c r="S263" s="35" t="s">
        <v>62</v>
      </c>
      <c r="T263" s="35" t="s">
        <v>63</v>
      </c>
      <c r="U263" s="36">
        <v>15</v>
      </c>
      <c r="V263" s="36">
        <v>160</v>
      </c>
      <c r="W263" s="36">
        <v>12</v>
      </c>
      <c r="X263" s="39">
        <f t="shared" si="44"/>
        <v>172</v>
      </c>
      <c r="Y263" s="36">
        <v>4</v>
      </c>
      <c r="Z263" s="36" t="s">
        <v>64</v>
      </c>
      <c r="AA263" s="36" t="s">
        <v>67</v>
      </c>
      <c r="AB263" s="36" t="s">
        <v>64</v>
      </c>
      <c r="AC263" s="46" t="s">
        <v>65</v>
      </c>
      <c r="AD263" s="41" t="s">
        <v>253</v>
      </c>
      <c r="AE263" s="39" t="s">
        <v>67</v>
      </c>
      <c r="AF263" s="51"/>
      <c r="AG263" s="35" t="s">
        <v>68</v>
      </c>
      <c r="AH263" s="39">
        <f t="shared" si="46"/>
        <v>43</v>
      </c>
      <c r="AI263" s="39">
        <v>3</v>
      </c>
      <c r="AJ263" s="43">
        <f t="shared" si="47"/>
        <v>7434</v>
      </c>
      <c r="AK263" s="39">
        <f t="shared" si="48"/>
        <v>43</v>
      </c>
      <c r="AL263" s="43">
        <v>0</v>
      </c>
      <c r="AM263" s="43">
        <f t="shared" si="45"/>
        <v>2580000</v>
      </c>
      <c r="AN263" s="43">
        <f t="shared" si="49"/>
        <v>0</v>
      </c>
      <c r="AO263" s="43">
        <f t="shared" si="53"/>
        <v>4050000</v>
      </c>
      <c r="AP263" s="43">
        <f t="shared" si="50"/>
        <v>19179720</v>
      </c>
      <c r="AR263" s="43">
        <f t="shared" si="51"/>
        <v>0</v>
      </c>
      <c r="AS263" s="43">
        <f t="shared" si="52"/>
        <v>25809720</v>
      </c>
      <c r="AT263" s="35" t="s">
        <v>254</v>
      </c>
      <c r="AU263" s="35" t="s">
        <v>255</v>
      </c>
      <c r="AV263" s="35" t="s">
        <v>256</v>
      </c>
      <c r="AW263" s="35" t="s">
        <v>257</v>
      </c>
    </row>
    <row r="264" spans="1:49" s="64" customFormat="1" ht="25.05" customHeight="1" x14ac:dyDescent="0.3">
      <c r="A264" s="61">
        <v>14301</v>
      </c>
      <c r="B264" s="61" t="s">
        <v>49</v>
      </c>
      <c r="C264" s="61" t="s">
        <v>50</v>
      </c>
      <c r="D264" s="62">
        <v>4</v>
      </c>
      <c r="E264" s="62">
        <v>2025</v>
      </c>
      <c r="F264" s="62">
        <v>2025</v>
      </c>
      <c r="G264" s="61" t="s">
        <v>127</v>
      </c>
      <c r="H264" s="61" t="s">
        <v>49</v>
      </c>
      <c r="I264" s="61" t="s">
        <v>452</v>
      </c>
      <c r="J264" s="63" t="s">
        <v>994</v>
      </c>
      <c r="K264" s="61" t="s">
        <v>995</v>
      </c>
      <c r="L264" s="61" t="s">
        <v>56</v>
      </c>
      <c r="M264" s="61" t="s">
        <v>57</v>
      </c>
      <c r="N264" s="61">
        <v>5</v>
      </c>
      <c r="O264" s="61" t="s">
        <v>236</v>
      </c>
      <c r="P264" s="61" t="s">
        <v>996</v>
      </c>
      <c r="Q264" s="61" t="s">
        <v>586</v>
      </c>
      <c r="R264" s="61" t="s">
        <v>61</v>
      </c>
      <c r="S264" s="61" t="s">
        <v>62</v>
      </c>
      <c r="T264" s="61" t="s">
        <v>63</v>
      </c>
      <c r="U264" s="62">
        <v>15</v>
      </c>
      <c r="V264" s="62">
        <v>110</v>
      </c>
      <c r="W264" s="62">
        <v>12</v>
      </c>
      <c r="X264" s="64">
        <f t="shared" ref="X264:X327" si="54">(SUM(V264:W264))*1</f>
        <v>122</v>
      </c>
      <c r="Y264" s="62">
        <v>5</v>
      </c>
      <c r="Z264" s="62" t="s">
        <v>64</v>
      </c>
      <c r="AA264" s="62" t="s">
        <v>67</v>
      </c>
      <c r="AB264" s="62" t="s">
        <v>64</v>
      </c>
      <c r="AC264" s="65" t="s">
        <v>65</v>
      </c>
      <c r="AD264" s="66" t="s">
        <v>997</v>
      </c>
      <c r="AE264" s="64" t="s">
        <v>67</v>
      </c>
      <c r="AF264" s="67"/>
      <c r="AG264" s="61" t="s">
        <v>68</v>
      </c>
      <c r="AH264" s="64">
        <f t="shared" si="46"/>
        <v>25</v>
      </c>
      <c r="AI264" s="64">
        <v>2</v>
      </c>
      <c r="AJ264" s="68">
        <f t="shared" si="47"/>
        <v>6372</v>
      </c>
      <c r="AK264" s="64">
        <f t="shared" si="48"/>
        <v>24.4</v>
      </c>
      <c r="AL264" s="68">
        <v>0</v>
      </c>
      <c r="AM264" s="68">
        <f t="shared" si="45"/>
        <v>1500000</v>
      </c>
      <c r="AN264" s="68">
        <f t="shared" si="49"/>
        <v>0</v>
      </c>
      <c r="AO264" s="68">
        <f>IF(AB264="SI",250000*U264,0)</f>
        <v>3750000</v>
      </c>
      <c r="AP264" s="68">
        <f t="shared" si="50"/>
        <v>11660760</v>
      </c>
      <c r="AQ264" s="68"/>
      <c r="AR264" s="68">
        <f t="shared" si="51"/>
        <v>0</v>
      </c>
      <c r="AS264" s="68">
        <f t="shared" si="52"/>
        <v>16910760</v>
      </c>
      <c r="AT264" s="61" t="s">
        <v>633</v>
      </c>
      <c r="AU264" s="61" t="s">
        <v>532</v>
      </c>
      <c r="AV264" s="61" t="s">
        <v>588</v>
      </c>
      <c r="AW264" s="61" t="s">
        <v>589</v>
      </c>
    </row>
    <row r="265" spans="1:49" s="64" customFormat="1" ht="25.05" customHeight="1" x14ac:dyDescent="0.3">
      <c r="A265" s="61">
        <v>14303</v>
      </c>
      <c r="B265" s="61" t="s">
        <v>49</v>
      </c>
      <c r="C265" s="61" t="s">
        <v>50</v>
      </c>
      <c r="D265" s="62">
        <v>4</v>
      </c>
      <c r="E265" s="62">
        <v>2025</v>
      </c>
      <c r="F265" s="62">
        <v>2025</v>
      </c>
      <c r="G265" s="61" t="s">
        <v>127</v>
      </c>
      <c r="H265" s="61" t="s">
        <v>49</v>
      </c>
      <c r="I265" s="61" t="s">
        <v>452</v>
      </c>
      <c r="J265" s="63" t="s">
        <v>994</v>
      </c>
      <c r="K265" s="61" t="s">
        <v>995</v>
      </c>
      <c r="L265" s="61" t="s">
        <v>56</v>
      </c>
      <c r="M265" s="61" t="s">
        <v>57</v>
      </c>
      <c r="N265" s="61">
        <v>14</v>
      </c>
      <c r="O265" s="61" t="s">
        <v>485</v>
      </c>
      <c r="P265" s="61" t="s">
        <v>998</v>
      </c>
      <c r="Q265" s="61" t="s">
        <v>586</v>
      </c>
      <c r="R265" s="61" t="s">
        <v>61</v>
      </c>
      <c r="S265" s="61" t="s">
        <v>62</v>
      </c>
      <c r="T265" s="61" t="s">
        <v>63</v>
      </c>
      <c r="U265" s="62">
        <v>20</v>
      </c>
      <c r="V265" s="62">
        <v>110</v>
      </c>
      <c r="W265" s="62">
        <v>12</v>
      </c>
      <c r="X265" s="64">
        <f t="shared" si="54"/>
        <v>122</v>
      </c>
      <c r="Y265" s="62">
        <v>5</v>
      </c>
      <c r="Z265" s="62" t="s">
        <v>64</v>
      </c>
      <c r="AA265" s="62" t="s">
        <v>67</v>
      </c>
      <c r="AB265" s="62" t="s">
        <v>64</v>
      </c>
      <c r="AC265" s="65" t="s">
        <v>65</v>
      </c>
      <c r="AD265" s="66" t="s">
        <v>999</v>
      </c>
      <c r="AE265" s="64" t="s">
        <v>67</v>
      </c>
      <c r="AF265" s="67"/>
      <c r="AG265" s="61" t="s">
        <v>68</v>
      </c>
      <c r="AH265" s="64">
        <f t="shared" si="46"/>
        <v>25</v>
      </c>
      <c r="AI265" s="64">
        <v>2</v>
      </c>
      <c r="AJ265" s="68">
        <f t="shared" si="47"/>
        <v>6372</v>
      </c>
      <c r="AK265" s="64">
        <f t="shared" si="48"/>
        <v>24.4</v>
      </c>
      <c r="AL265" s="68">
        <v>0</v>
      </c>
      <c r="AM265" s="68">
        <f t="shared" si="45"/>
        <v>2000000</v>
      </c>
      <c r="AN265" s="68">
        <f t="shared" si="49"/>
        <v>0</v>
      </c>
      <c r="AO265" s="68">
        <f>IF(AB265="SI",250000*U265,0)</f>
        <v>5000000</v>
      </c>
      <c r="AP265" s="68">
        <f t="shared" si="50"/>
        <v>15547680</v>
      </c>
      <c r="AQ265" s="68"/>
      <c r="AR265" s="68">
        <f t="shared" si="51"/>
        <v>0</v>
      </c>
      <c r="AS265" s="68">
        <f t="shared" si="52"/>
        <v>22547680</v>
      </c>
      <c r="AT265" s="61" t="s">
        <v>633</v>
      </c>
      <c r="AU265" s="61" t="s">
        <v>532</v>
      </c>
      <c r="AV265" s="61" t="s">
        <v>588</v>
      </c>
      <c r="AW265" s="61" t="s">
        <v>589</v>
      </c>
    </row>
    <row r="266" spans="1:49" ht="25.05" customHeight="1" x14ac:dyDescent="0.3">
      <c r="A266" s="35">
        <v>14438</v>
      </c>
      <c r="B266" s="35" t="s">
        <v>125</v>
      </c>
      <c r="C266" s="35" t="s">
        <v>126</v>
      </c>
      <c r="D266" s="36">
        <v>1</v>
      </c>
      <c r="E266" s="36">
        <v>2025</v>
      </c>
      <c r="F266" s="36">
        <v>2025</v>
      </c>
      <c r="G266" s="35" t="s">
        <v>127</v>
      </c>
      <c r="H266" s="35" t="s">
        <v>125</v>
      </c>
      <c r="I266" s="35" t="s">
        <v>128</v>
      </c>
      <c r="J266" s="37" t="s">
        <v>1000</v>
      </c>
      <c r="K266" s="35" t="s">
        <v>1001</v>
      </c>
      <c r="L266" s="35" t="s">
        <v>56</v>
      </c>
      <c r="M266" s="35" t="s">
        <v>57</v>
      </c>
      <c r="N266" s="35">
        <v>10</v>
      </c>
      <c r="O266" s="35" t="s">
        <v>111</v>
      </c>
      <c r="P266" s="35" t="s">
        <v>221</v>
      </c>
      <c r="Q266" s="35" t="s">
        <v>152</v>
      </c>
      <c r="R266" s="35" t="s">
        <v>61</v>
      </c>
      <c r="S266" s="35" t="s">
        <v>62</v>
      </c>
      <c r="T266" s="35" t="s">
        <v>63</v>
      </c>
      <c r="U266" s="36">
        <v>10</v>
      </c>
      <c r="V266" s="36">
        <v>180</v>
      </c>
      <c r="W266" s="36">
        <v>12</v>
      </c>
      <c r="X266" s="39">
        <f t="shared" si="54"/>
        <v>192</v>
      </c>
      <c r="Y266" s="36">
        <v>4</v>
      </c>
      <c r="Z266" s="36" t="s">
        <v>64</v>
      </c>
      <c r="AA266" s="36" t="s">
        <v>67</v>
      </c>
      <c r="AB266" s="36" t="s">
        <v>64</v>
      </c>
      <c r="AC266" s="46" t="s">
        <v>65</v>
      </c>
      <c r="AD266" s="41" t="s">
        <v>1002</v>
      </c>
      <c r="AE266" s="39" t="s">
        <v>67</v>
      </c>
      <c r="AF266" s="51"/>
      <c r="AG266" s="35" t="s">
        <v>68</v>
      </c>
      <c r="AH266" s="39">
        <f t="shared" si="46"/>
        <v>48</v>
      </c>
      <c r="AI266" s="39">
        <v>2</v>
      </c>
      <c r="AJ266" s="43">
        <f t="shared" si="47"/>
        <v>6372</v>
      </c>
      <c r="AK266" s="39">
        <f t="shared" si="48"/>
        <v>48</v>
      </c>
      <c r="AL266" s="43">
        <v>0</v>
      </c>
      <c r="AM266" s="43">
        <f t="shared" si="45"/>
        <v>1920000</v>
      </c>
      <c r="AN266" s="43">
        <f t="shared" si="49"/>
        <v>0</v>
      </c>
      <c r="AO266" s="43">
        <f t="shared" si="53"/>
        <v>2700000</v>
      </c>
      <c r="AP266" s="43">
        <f t="shared" si="50"/>
        <v>12234240</v>
      </c>
      <c r="AR266" s="43">
        <f t="shared" si="51"/>
        <v>0</v>
      </c>
      <c r="AS266" s="43">
        <f t="shared" si="52"/>
        <v>16854240</v>
      </c>
      <c r="AT266" s="35" t="s">
        <v>172</v>
      </c>
      <c r="AU266" s="35" t="s">
        <v>173</v>
      </c>
      <c r="AV266" s="35" t="s">
        <v>990</v>
      </c>
      <c r="AW266" s="35" t="s">
        <v>991</v>
      </c>
    </row>
    <row r="267" spans="1:49" s="64" customFormat="1" ht="25.05" customHeight="1" x14ac:dyDescent="0.3">
      <c r="A267" s="61">
        <v>14305</v>
      </c>
      <c r="B267" s="61" t="s">
        <v>49</v>
      </c>
      <c r="C267" s="61" t="s">
        <v>50</v>
      </c>
      <c r="D267" s="62">
        <v>4</v>
      </c>
      <c r="E267" s="62">
        <v>2025</v>
      </c>
      <c r="F267" s="62">
        <v>2025</v>
      </c>
      <c r="G267" s="61" t="s">
        <v>127</v>
      </c>
      <c r="H267" s="61" t="s">
        <v>49</v>
      </c>
      <c r="I267" s="61" t="s">
        <v>452</v>
      </c>
      <c r="J267" s="63" t="s">
        <v>1003</v>
      </c>
      <c r="K267" s="61" t="s">
        <v>1004</v>
      </c>
      <c r="L267" s="61" t="s">
        <v>56</v>
      </c>
      <c r="M267" s="61" t="s">
        <v>57</v>
      </c>
      <c r="N267" s="61">
        <v>1</v>
      </c>
      <c r="O267" s="61" t="s">
        <v>443</v>
      </c>
      <c r="P267" s="61" t="s">
        <v>1005</v>
      </c>
      <c r="Q267" s="61" t="s">
        <v>586</v>
      </c>
      <c r="R267" s="61" t="s">
        <v>61</v>
      </c>
      <c r="S267" s="61" t="s">
        <v>62</v>
      </c>
      <c r="T267" s="61" t="s">
        <v>63</v>
      </c>
      <c r="U267" s="62">
        <v>10</v>
      </c>
      <c r="V267" s="62">
        <v>100</v>
      </c>
      <c r="W267" s="62">
        <v>12</v>
      </c>
      <c r="X267" s="64">
        <f t="shared" si="54"/>
        <v>112</v>
      </c>
      <c r="Y267" s="62">
        <v>5</v>
      </c>
      <c r="Z267" s="62" t="s">
        <v>64</v>
      </c>
      <c r="AA267" s="62" t="s">
        <v>67</v>
      </c>
      <c r="AB267" s="62" t="s">
        <v>64</v>
      </c>
      <c r="AC267" s="65" t="s">
        <v>65</v>
      </c>
      <c r="AD267" s="66" t="s">
        <v>1006</v>
      </c>
      <c r="AE267" s="64" t="s">
        <v>67</v>
      </c>
      <c r="AF267" s="67"/>
      <c r="AG267" s="61" t="s">
        <v>68</v>
      </c>
      <c r="AH267" s="64">
        <f t="shared" si="46"/>
        <v>23</v>
      </c>
      <c r="AI267" s="64">
        <v>2</v>
      </c>
      <c r="AJ267" s="68">
        <f t="shared" si="47"/>
        <v>6372</v>
      </c>
      <c r="AK267" s="64">
        <f t="shared" si="48"/>
        <v>22.4</v>
      </c>
      <c r="AL267" s="68">
        <v>0</v>
      </c>
      <c r="AM267" s="68">
        <f t="shared" si="45"/>
        <v>920000</v>
      </c>
      <c r="AN267" s="68">
        <f t="shared" si="49"/>
        <v>0</v>
      </c>
      <c r="AO267" s="68">
        <f>IF(AB267="SI",250000*U267,0)</f>
        <v>2500000</v>
      </c>
      <c r="AP267" s="68">
        <f t="shared" si="50"/>
        <v>7136640</v>
      </c>
      <c r="AQ267" s="68"/>
      <c r="AR267" s="68">
        <f t="shared" si="51"/>
        <v>0</v>
      </c>
      <c r="AS267" s="68">
        <f t="shared" si="52"/>
        <v>10556640</v>
      </c>
      <c r="AT267" s="61" t="s">
        <v>531</v>
      </c>
      <c r="AU267" s="61" t="s">
        <v>532</v>
      </c>
      <c r="AV267" s="61" t="s">
        <v>588</v>
      </c>
      <c r="AW267" s="61" t="s">
        <v>589</v>
      </c>
    </row>
    <row r="268" spans="1:49" s="64" customFormat="1" ht="25.05" customHeight="1" x14ac:dyDescent="0.3">
      <c r="A268" s="61">
        <v>14307</v>
      </c>
      <c r="B268" s="61" t="s">
        <v>49</v>
      </c>
      <c r="C268" s="61" t="s">
        <v>50</v>
      </c>
      <c r="D268" s="62">
        <v>4</v>
      </c>
      <c r="E268" s="62">
        <v>2025</v>
      </c>
      <c r="F268" s="62">
        <v>2025</v>
      </c>
      <c r="G268" s="61" t="s">
        <v>127</v>
      </c>
      <c r="H268" s="61" t="s">
        <v>49</v>
      </c>
      <c r="I268" s="61" t="s">
        <v>452</v>
      </c>
      <c r="J268" s="63" t="s">
        <v>1003</v>
      </c>
      <c r="K268" s="61" t="s">
        <v>1004</v>
      </c>
      <c r="L268" s="61" t="s">
        <v>56</v>
      </c>
      <c r="M268" s="61" t="s">
        <v>57</v>
      </c>
      <c r="N268" s="61">
        <v>13</v>
      </c>
      <c r="O268" s="61" t="s">
        <v>104</v>
      </c>
      <c r="P268" s="61" t="s">
        <v>203</v>
      </c>
      <c r="Q268" s="61" t="s">
        <v>586</v>
      </c>
      <c r="R268" s="61" t="s">
        <v>61</v>
      </c>
      <c r="S268" s="61" t="s">
        <v>62</v>
      </c>
      <c r="T268" s="61" t="s">
        <v>63</v>
      </c>
      <c r="U268" s="62">
        <v>10</v>
      </c>
      <c r="V268" s="62">
        <v>100</v>
      </c>
      <c r="W268" s="62">
        <v>12</v>
      </c>
      <c r="X268" s="64">
        <f t="shared" si="54"/>
        <v>112</v>
      </c>
      <c r="Y268" s="62">
        <v>5</v>
      </c>
      <c r="Z268" s="62" t="s">
        <v>64</v>
      </c>
      <c r="AA268" s="62" t="s">
        <v>67</v>
      </c>
      <c r="AB268" s="62" t="s">
        <v>64</v>
      </c>
      <c r="AC268" s="65" t="s">
        <v>65</v>
      </c>
      <c r="AD268" s="66" t="s">
        <v>1007</v>
      </c>
      <c r="AE268" s="64" t="s">
        <v>67</v>
      </c>
      <c r="AF268" s="67"/>
      <c r="AG268" s="61" t="s">
        <v>68</v>
      </c>
      <c r="AH268" s="64">
        <f t="shared" si="46"/>
        <v>23</v>
      </c>
      <c r="AI268" s="64">
        <v>2</v>
      </c>
      <c r="AJ268" s="68">
        <f t="shared" si="47"/>
        <v>6372</v>
      </c>
      <c r="AK268" s="64">
        <f t="shared" si="48"/>
        <v>22.4</v>
      </c>
      <c r="AL268" s="68">
        <v>0</v>
      </c>
      <c r="AM268" s="68">
        <f t="shared" ref="AM268:AM331" si="55">IF(Z268="SI",4000*U268*AH268,0)</f>
        <v>920000</v>
      </c>
      <c r="AN268" s="68">
        <f t="shared" si="49"/>
        <v>0</v>
      </c>
      <c r="AO268" s="68">
        <f>IF(AB268="SI",250000*U268,0)</f>
        <v>2500000</v>
      </c>
      <c r="AP268" s="68">
        <f t="shared" si="50"/>
        <v>7136640</v>
      </c>
      <c r="AQ268" s="68"/>
      <c r="AR268" s="68">
        <f t="shared" si="51"/>
        <v>0</v>
      </c>
      <c r="AS268" s="68">
        <f t="shared" si="52"/>
        <v>10556640</v>
      </c>
      <c r="AT268" s="61" t="s">
        <v>531</v>
      </c>
      <c r="AU268" s="61" t="s">
        <v>532</v>
      </c>
      <c r="AV268" s="61" t="s">
        <v>588</v>
      </c>
      <c r="AW268" s="61" t="s">
        <v>589</v>
      </c>
    </row>
    <row r="269" spans="1:49" ht="25.05" customHeight="1" x14ac:dyDescent="0.3">
      <c r="A269" s="35">
        <v>14244</v>
      </c>
      <c r="B269" s="35" t="s">
        <v>138</v>
      </c>
      <c r="C269" s="35" t="s">
        <v>139</v>
      </c>
      <c r="D269" s="36">
        <v>1</v>
      </c>
      <c r="E269" s="36">
        <v>2025</v>
      </c>
      <c r="F269" s="36">
        <v>2025</v>
      </c>
      <c r="G269" s="35" t="s">
        <v>127</v>
      </c>
      <c r="H269" s="35" t="s">
        <v>138</v>
      </c>
      <c r="I269" s="35" t="s">
        <v>140</v>
      </c>
      <c r="J269" s="37" t="s">
        <v>1008</v>
      </c>
      <c r="K269" s="35" t="s">
        <v>1009</v>
      </c>
      <c r="L269" s="35" t="s">
        <v>56</v>
      </c>
      <c r="M269" s="35" t="s">
        <v>57</v>
      </c>
      <c r="N269" s="35">
        <v>4</v>
      </c>
      <c r="O269" s="35" t="s">
        <v>286</v>
      </c>
      <c r="P269" s="35" t="s">
        <v>287</v>
      </c>
      <c r="Q269" s="35" t="s">
        <v>152</v>
      </c>
      <c r="R269" s="35" t="s">
        <v>61</v>
      </c>
      <c r="S269" s="35" t="s">
        <v>62</v>
      </c>
      <c r="T269" s="35" t="s">
        <v>288</v>
      </c>
      <c r="U269" s="36">
        <v>20</v>
      </c>
      <c r="V269" s="36">
        <v>150</v>
      </c>
      <c r="W269" s="36">
        <v>12</v>
      </c>
      <c r="X269" s="39">
        <f t="shared" si="54"/>
        <v>162</v>
      </c>
      <c r="Y269" s="36">
        <v>4</v>
      </c>
      <c r="Z269" s="36" t="s">
        <v>64</v>
      </c>
      <c r="AA269" s="36" t="s">
        <v>67</v>
      </c>
      <c r="AB269" s="36" t="s">
        <v>64</v>
      </c>
      <c r="AC269" s="46" t="s">
        <v>65</v>
      </c>
      <c r="AD269" s="41" t="s">
        <v>1010</v>
      </c>
      <c r="AE269" s="39" t="s">
        <v>67</v>
      </c>
      <c r="AF269" s="51"/>
      <c r="AG269" s="35" t="s">
        <v>68</v>
      </c>
      <c r="AH269" s="39">
        <f t="shared" si="46"/>
        <v>41</v>
      </c>
      <c r="AI269" s="39">
        <v>3</v>
      </c>
      <c r="AJ269" s="43">
        <f t="shared" si="47"/>
        <v>7434</v>
      </c>
      <c r="AK269" s="39">
        <f t="shared" si="48"/>
        <v>40.5</v>
      </c>
      <c r="AL269" s="43">
        <v>0</v>
      </c>
      <c r="AM269" s="43">
        <f t="shared" si="55"/>
        <v>3280000</v>
      </c>
      <c r="AN269" s="43">
        <f t="shared" si="49"/>
        <v>0</v>
      </c>
      <c r="AO269" s="43">
        <f t="shared" si="53"/>
        <v>5400000</v>
      </c>
      <c r="AP269" s="43">
        <f t="shared" si="50"/>
        <v>24086160</v>
      </c>
      <c r="AR269" s="43">
        <f t="shared" si="51"/>
        <v>0</v>
      </c>
      <c r="AS269" s="43">
        <f t="shared" si="52"/>
        <v>32766160</v>
      </c>
      <c r="AT269" s="35" t="s">
        <v>290</v>
      </c>
      <c r="AU269" s="35" t="s">
        <v>291</v>
      </c>
      <c r="AV269" s="35" t="s">
        <v>292</v>
      </c>
      <c r="AW269" s="35" t="s">
        <v>295</v>
      </c>
    </row>
    <row r="270" spans="1:49" ht="25.05" customHeight="1" x14ac:dyDescent="0.3">
      <c r="A270" s="35">
        <v>14268</v>
      </c>
      <c r="B270" s="35" t="s">
        <v>138</v>
      </c>
      <c r="C270" s="35" t="s">
        <v>139</v>
      </c>
      <c r="D270" s="36">
        <v>1</v>
      </c>
      <c r="E270" s="36">
        <v>2025</v>
      </c>
      <c r="F270" s="36">
        <v>2025</v>
      </c>
      <c r="G270" s="35" t="s">
        <v>127</v>
      </c>
      <c r="H270" s="35" t="s">
        <v>138</v>
      </c>
      <c r="I270" s="35" t="s">
        <v>140</v>
      </c>
      <c r="J270" s="37" t="s">
        <v>1008</v>
      </c>
      <c r="K270" s="35" t="s">
        <v>1009</v>
      </c>
      <c r="L270" s="35" t="s">
        <v>56</v>
      </c>
      <c r="M270" s="35" t="s">
        <v>57</v>
      </c>
      <c r="N270" s="35">
        <v>4</v>
      </c>
      <c r="O270" s="35" t="s">
        <v>286</v>
      </c>
      <c r="P270" s="35" t="s">
        <v>287</v>
      </c>
      <c r="Q270" s="35" t="s">
        <v>152</v>
      </c>
      <c r="R270" s="35" t="s">
        <v>61</v>
      </c>
      <c r="S270" s="35" t="s">
        <v>62</v>
      </c>
      <c r="T270" s="35" t="s">
        <v>288</v>
      </c>
      <c r="U270" s="36">
        <v>20</v>
      </c>
      <c r="V270" s="36">
        <v>150</v>
      </c>
      <c r="W270" s="36">
        <v>12</v>
      </c>
      <c r="X270" s="39">
        <f t="shared" si="54"/>
        <v>162</v>
      </c>
      <c r="Y270" s="36">
        <v>4</v>
      </c>
      <c r="Z270" s="36" t="s">
        <v>64</v>
      </c>
      <c r="AA270" s="36" t="s">
        <v>67</v>
      </c>
      <c r="AB270" s="36" t="s">
        <v>64</v>
      </c>
      <c r="AC270" s="46" t="s">
        <v>65</v>
      </c>
      <c r="AD270" s="41" t="s">
        <v>1011</v>
      </c>
      <c r="AE270" s="39" t="s">
        <v>67</v>
      </c>
      <c r="AF270" s="51"/>
      <c r="AG270" s="35" t="s">
        <v>68</v>
      </c>
      <c r="AH270" s="39">
        <f t="shared" si="46"/>
        <v>41</v>
      </c>
      <c r="AI270" s="39">
        <v>3</v>
      </c>
      <c r="AJ270" s="43">
        <f t="shared" si="47"/>
        <v>7434</v>
      </c>
      <c r="AK270" s="39">
        <f t="shared" si="48"/>
        <v>40.5</v>
      </c>
      <c r="AL270" s="43">
        <v>0</v>
      </c>
      <c r="AM270" s="43">
        <f t="shared" si="55"/>
        <v>3280000</v>
      </c>
      <c r="AN270" s="43">
        <f t="shared" si="49"/>
        <v>0</v>
      </c>
      <c r="AO270" s="43">
        <f t="shared" si="53"/>
        <v>5400000</v>
      </c>
      <c r="AP270" s="43">
        <f t="shared" si="50"/>
        <v>24086160</v>
      </c>
      <c r="AR270" s="43">
        <f t="shared" si="51"/>
        <v>0</v>
      </c>
      <c r="AS270" s="43">
        <f t="shared" si="52"/>
        <v>32766160</v>
      </c>
      <c r="AT270" s="35" t="s">
        <v>290</v>
      </c>
      <c r="AU270" s="35" t="s">
        <v>291</v>
      </c>
      <c r="AV270" s="35" t="s">
        <v>292</v>
      </c>
      <c r="AW270" s="35" t="s">
        <v>295</v>
      </c>
    </row>
    <row r="271" spans="1:49" ht="25.05" customHeight="1" x14ac:dyDescent="0.3">
      <c r="A271" s="35">
        <v>14227</v>
      </c>
      <c r="B271" s="35" t="s">
        <v>138</v>
      </c>
      <c r="C271" s="35" t="s">
        <v>139</v>
      </c>
      <c r="D271" s="36">
        <v>1</v>
      </c>
      <c r="E271" s="36">
        <v>2025</v>
      </c>
      <c r="F271" s="36">
        <v>2025</v>
      </c>
      <c r="G271" s="35" t="s">
        <v>127</v>
      </c>
      <c r="H271" s="35" t="s">
        <v>138</v>
      </c>
      <c r="I271" s="35" t="s">
        <v>140</v>
      </c>
      <c r="J271" s="37" t="s">
        <v>1012</v>
      </c>
      <c r="K271" s="35" t="s">
        <v>1013</v>
      </c>
      <c r="L271" s="35" t="s">
        <v>56</v>
      </c>
      <c r="M271" s="35" t="s">
        <v>57</v>
      </c>
      <c r="N271" s="35">
        <v>14</v>
      </c>
      <c r="O271" s="35" t="s">
        <v>485</v>
      </c>
      <c r="P271" s="35" t="s">
        <v>496</v>
      </c>
      <c r="Q271" s="35" t="s">
        <v>965</v>
      </c>
      <c r="R271" s="35" t="s">
        <v>61</v>
      </c>
      <c r="S271" s="35" t="s">
        <v>62</v>
      </c>
      <c r="T271" s="35" t="s">
        <v>63</v>
      </c>
      <c r="U271" s="36">
        <v>10</v>
      </c>
      <c r="V271" s="36">
        <v>70</v>
      </c>
      <c r="W271" s="36">
        <v>12</v>
      </c>
      <c r="X271" s="39">
        <f t="shared" si="54"/>
        <v>82</v>
      </c>
      <c r="Y271" s="36">
        <v>4</v>
      </c>
      <c r="Z271" s="36" t="s">
        <v>64</v>
      </c>
      <c r="AA271" s="36" t="s">
        <v>64</v>
      </c>
      <c r="AB271" s="45" t="s">
        <v>67</v>
      </c>
      <c r="AC271" s="46" t="s">
        <v>65</v>
      </c>
      <c r="AD271" s="41" t="s">
        <v>1014</v>
      </c>
      <c r="AE271" s="39" t="s">
        <v>67</v>
      </c>
      <c r="AF271" s="51"/>
      <c r="AG271" s="35" t="s">
        <v>68</v>
      </c>
      <c r="AH271" s="39">
        <f t="shared" si="46"/>
        <v>21</v>
      </c>
      <c r="AI271" s="39">
        <v>2</v>
      </c>
      <c r="AJ271" s="43">
        <f t="shared" si="47"/>
        <v>6372</v>
      </c>
      <c r="AK271" s="39">
        <f t="shared" si="48"/>
        <v>20.5</v>
      </c>
      <c r="AL271" s="43">
        <v>0</v>
      </c>
      <c r="AM271" s="43">
        <f t="shared" si="55"/>
        <v>840000</v>
      </c>
      <c r="AN271" s="43">
        <f t="shared" si="49"/>
        <v>1050000</v>
      </c>
      <c r="AO271" s="43">
        <f t="shared" si="53"/>
        <v>0</v>
      </c>
      <c r="AP271" s="43">
        <f t="shared" si="50"/>
        <v>5225040</v>
      </c>
      <c r="AR271" s="43">
        <f t="shared" si="51"/>
        <v>0</v>
      </c>
      <c r="AS271" s="43">
        <f t="shared" si="52"/>
        <v>7115040</v>
      </c>
      <c r="AT271" s="35" t="s">
        <v>967</v>
      </c>
      <c r="AU271" s="35" t="s">
        <v>968</v>
      </c>
      <c r="AV271" s="35" t="s">
        <v>969</v>
      </c>
      <c r="AW271" s="35" t="s">
        <v>1015</v>
      </c>
    </row>
    <row r="272" spans="1:49" ht="25.05" customHeight="1" x14ac:dyDescent="0.3">
      <c r="A272" s="35">
        <v>14273</v>
      </c>
      <c r="B272" s="35" t="s">
        <v>125</v>
      </c>
      <c r="C272" s="35" t="s">
        <v>126</v>
      </c>
      <c r="D272" s="36">
        <v>1</v>
      </c>
      <c r="E272" s="36">
        <v>2025</v>
      </c>
      <c r="F272" s="36">
        <v>2025</v>
      </c>
      <c r="G272" s="35" t="s">
        <v>127</v>
      </c>
      <c r="H272" s="35" t="s">
        <v>125</v>
      </c>
      <c r="I272" s="35" t="s">
        <v>128</v>
      </c>
      <c r="J272" s="37" t="s">
        <v>614</v>
      </c>
      <c r="K272" s="35" t="s">
        <v>615</v>
      </c>
      <c r="L272" s="35" t="s">
        <v>56</v>
      </c>
      <c r="M272" s="35" t="s">
        <v>57</v>
      </c>
      <c r="N272" s="35">
        <v>13</v>
      </c>
      <c r="O272" s="35" t="s">
        <v>104</v>
      </c>
      <c r="P272" s="35" t="s">
        <v>209</v>
      </c>
      <c r="Q272" s="35" t="s">
        <v>445</v>
      </c>
      <c r="R272" s="35" t="s">
        <v>61</v>
      </c>
      <c r="S272" s="35" t="s">
        <v>62</v>
      </c>
      <c r="T272" s="35" t="s">
        <v>108</v>
      </c>
      <c r="U272" s="36">
        <v>11</v>
      </c>
      <c r="V272" s="36">
        <v>100</v>
      </c>
      <c r="W272" s="36">
        <v>12</v>
      </c>
      <c r="X272" s="39">
        <f t="shared" si="54"/>
        <v>112</v>
      </c>
      <c r="Y272" s="36">
        <v>3</v>
      </c>
      <c r="Z272" s="36" t="s">
        <v>64</v>
      </c>
      <c r="AA272" s="36" t="s">
        <v>67</v>
      </c>
      <c r="AB272" s="36" t="s">
        <v>64</v>
      </c>
      <c r="AC272" s="46" t="s">
        <v>65</v>
      </c>
      <c r="AD272" s="41" t="s">
        <v>1016</v>
      </c>
      <c r="AE272" s="39" t="s">
        <v>67</v>
      </c>
      <c r="AF272" s="51"/>
      <c r="AG272" s="35" t="s">
        <v>68</v>
      </c>
      <c r="AH272" s="39">
        <f t="shared" si="46"/>
        <v>38</v>
      </c>
      <c r="AI272" s="39">
        <v>2</v>
      </c>
      <c r="AJ272" s="43">
        <f t="shared" si="47"/>
        <v>6372</v>
      </c>
      <c r="AK272" s="39">
        <f t="shared" si="48"/>
        <v>37.333333333333336</v>
      </c>
      <c r="AL272" s="43">
        <v>0</v>
      </c>
      <c r="AM272" s="43">
        <f t="shared" si="55"/>
        <v>1672000</v>
      </c>
      <c r="AN272" s="43">
        <f t="shared" si="49"/>
        <v>0</v>
      </c>
      <c r="AO272" s="43">
        <f t="shared" si="53"/>
        <v>2970000</v>
      </c>
      <c r="AP272" s="43">
        <f t="shared" si="50"/>
        <v>7850304</v>
      </c>
      <c r="AR272" s="43">
        <f t="shared" si="51"/>
        <v>0</v>
      </c>
      <c r="AS272" s="43">
        <f t="shared" si="52"/>
        <v>12492304</v>
      </c>
      <c r="AT272" s="35" t="s">
        <v>499</v>
      </c>
      <c r="AU272" s="35" t="s">
        <v>500</v>
      </c>
      <c r="AV272" s="35" t="s">
        <v>1017</v>
      </c>
      <c r="AW272" s="35" t="s">
        <v>1018</v>
      </c>
    </row>
    <row r="273" spans="1:49" s="64" customFormat="1" ht="25.05" customHeight="1" x14ac:dyDescent="0.3">
      <c r="A273" s="61">
        <v>14308</v>
      </c>
      <c r="B273" s="61" t="s">
        <v>49</v>
      </c>
      <c r="C273" s="61" t="s">
        <v>50</v>
      </c>
      <c r="D273" s="62">
        <v>4</v>
      </c>
      <c r="E273" s="62">
        <v>2025</v>
      </c>
      <c r="F273" s="62">
        <v>2025</v>
      </c>
      <c r="G273" s="61" t="s">
        <v>127</v>
      </c>
      <c r="H273" s="61" t="s">
        <v>49</v>
      </c>
      <c r="I273" s="61" t="s">
        <v>452</v>
      </c>
      <c r="J273" s="63" t="s">
        <v>614</v>
      </c>
      <c r="K273" s="61" t="s">
        <v>615</v>
      </c>
      <c r="L273" s="61" t="s">
        <v>56</v>
      </c>
      <c r="M273" s="61" t="s">
        <v>57</v>
      </c>
      <c r="N273" s="61">
        <v>5</v>
      </c>
      <c r="O273" s="61" t="s">
        <v>236</v>
      </c>
      <c r="P273" s="61" t="s">
        <v>1019</v>
      </c>
      <c r="Q273" s="61" t="s">
        <v>586</v>
      </c>
      <c r="R273" s="61" t="s">
        <v>61</v>
      </c>
      <c r="S273" s="61" t="s">
        <v>62</v>
      </c>
      <c r="T273" s="61" t="s">
        <v>63</v>
      </c>
      <c r="U273" s="62">
        <v>14</v>
      </c>
      <c r="V273" s="62">
        <v>100</v>
      </c>
      <c r="W273" s="62">
        <v>12</v>
      </c>
      <c r="X273" s="64">
        <f t="shared" si="54"/>
        <v>112</v>
      </c>
      <c r="Y273" s="62">
        <v>5</v>
      </c>
      <c r="Z273" s="62" t="s">
        <v>64</v>
      </c>
      <c r="AA273" s="62" t="s">
        <v>67</v>
      </c>
      <c r="AB273" s="62" t="s">
        <v>64</v>
      </c>
      <c r="AC273" s="65" t="s">
        <v>65</v>
      </c>
      <c r="AD273" s="66" t="s">
        <v>1020</v>
      </c>
      <c r="AE273" s="64" t="s">
        <v>67</v>
      </c>
      <c r="AF273" s="67"/>
      <c r="AG273" s="61" t="s">
        <v>68</v>
      </c>
      <c r="AH273" s="64">
        <f t="shared" si="46"/>
        <v>23</v>
      </c>
      <c r="AI273" s="64">
        <v>2</v>
      </c>
      <c r="AJ273" s="68">
        <f t="shared" si="47"/>
        <v>6372</v>
      </c>
      <c r="AK273" s="64">
        <f t="shared" si="48"/>
        <v>22.4</v>
      </c>
      <c r="AL273" s="68">
        <v>0</v>
      </c>
      <c r="AM273" s="68">
        <f t="shared" si="55"/>
        <v>1288000</v>
      </c>
      <c r="AN273" s="68">
        <f t="shared" si="49"/>
        <v>0</v>
      </c>
      <c r="AO273" s="68">
        <f>IF(AB273="SI",250000*U273,0)</f>
        <v>3500000</v>
      </c>
      <c r="AP273" s="68">
        <f t="shared" si="50"/>
        <v>9991296</v>
      </c>
      <c r="AQ273" s="68"/>
      <c r="AR273" s="68">
        <f t="shared" si="51"/>
        <v>0</v>
      </c>
      <c r="AS273" s="68">
        <f t="shared" si="52"/>
        <v>14779296</v>
      </c>
      <c r="AT273" s="61" t="s">
        <v>633</v>
      </c>
      <c r="AU273" s="61" t="s">
        <v>532</v>
      </c>
      <c r="AV273" s="61" t="s">
        <v>588</v>
      </c>
      <c r="AW273" s="61" t="s">
        <v>1021</v>
      </c>
    </row>
    <row r="274" spans="1:49" s="64" customFormat="1" ht="25.05" customHeight="1" x14ac:dyDescent="0.3">
      <c r="A274" s="61">
        <v>14309</v>
      </c>
      <c r="B274" s="61" t="s">
        <v>49</v>
      </c>
      <c r="C274" s="61" t="s">
        <v>50</v>
      </c>
      <c r="D274" s="62">
        <v>4</v>
      </c>
      <c r="E274" s="62">
        <v>2025</v>
      </c>
      <c r="F274" s="62">
        <v>2025</v>
      </c>
      <c r="G274" s="61" t="s">
        <v>127</v>
      </c>
      <c r="H274" s="61" t="s">
        <v>49</v>
      </c>
      <c r="I274" s="61" t="s">
        <v>452</v>
      </c>
      <c r="J274" s="63" t="s">
        <v>614</v>
      </c>
      <c r="K274" s="61" t="s">
        <v>615</v>
      </c>
      <c r="L274" s="61" t="s">
        <v>56</v>
      </c>
      <c r="M274" s="61" t="s">
        <v>57</v>
      </c>
      <c r="N274" s="61">
        <v>10</v>
      </c>
      <c r="O274" s="61" t="s">
        <v>111</v>
      </c>
      <c r="P274" s="61" t="s">
        <v>874</v>
      </c>
      <c r="Q274" s="61" t="s">
        <v>586</v>
      </c>
      <c r="R274" s="61" t="s">
        <v>61</v>
      </c>
      <c r="S274" s="61" t="s">
        <v>62</v>
      </c>
      <c r="T274" s="61" t="s">
        <v>63</v>
      </c>
      <c r="U274" s="62">
        <v>12</v>
      </c>
      <c r="V274" s="62">
        <v>100</v>
      </c>
      <c r="W274" s="62">
        <v>12</v>
      </c>
      <c r="X274" s="64">
        <f t="shared" si="54"/>
        <v>112</v>
      </c>
      <c r="Y274" s="62">
        <v>5</v>
      </c>
      <c r="Z274" s="62" t="s">
        <v>64</v>
      </c>
      <c r="AA274" s="62" t="s">
        <v>67</v>
      </c>
      <c r="AB274" s="62" t="s">
        <v>64</v>
      </c>
      <c r="AC274" s="65" t="s">
        <v>65</v>
      </c>
      <c r="AD274" s="66" t="s">
        <v>1022</v>
      </c>
      <c r="AE274" s="64" t="s">
        <v>67</v>
      </c>
      <c r="AF274" s="67"/>
      <c r="AG274" s="61" t="s">
        <v>68</v>
      </c>
      <c r="AH274" s="64">
        <f t="shared" si="46"/>
        <v>23</v>
      </c>
      <c r="AI274" s="64">
        <v>2</v>
      </c>
      <c r="AJ274" s="68">
        <f t="shared" si="47"/>
        <v>6372</v>
      </c>
      <c r="AK274" s="64">
        <f t="shared" si="48"/>
        <v>22.4</v>
      </c>
      <c r="AL274" s="68">
        <v>0</v>
      </c>
      <c r="AM274" s="68">
        <f t="shared" si="55"/>
        <v>1104000</v>
      </c>
      <c r="AN274" s="68">
        <f t="shared" si="49"/>
        <v>0</v>
      </c>
      <c r="AO274" s="68">
        <f>IF(AB274="SI",250000*U274,0)</f>
        <v>3000000</v>
      </c>
      <c r="AP274" s="68">
        <f t="shared" si="50"/>
        <v>8563968</v>
      </c>
      <c r="AQ274" s="68"/>
      <c r="AR274" s="68">
        <f t="shared" si="51"/>
        <v>0</v>
      </c>
      <c r="AS274" s="68">
        <f t="shared" si="52"/>
        <v>12667968</v>
      </c>
      <c r="AT274" s="61" t="s">
        <v>531</v>
      </c>
      <c r="AU274" s="61" t="s">
        <v>1023</v>
      </c>
      <c r="AV274" s="61" t="s">
        <v>588</v>
      </c>
      <c r="AW274" s="61" t="s">
        <v>589</v>
      </c>
    </row>
    <row r="275" spans="1:49" ht="25.05" customHeight="1" x14ac:dyDescent="0.3">
      <c r="A275" s="35">
        <v>14523</v>
      </c>
      <c r="B275" s="35" t="s">
        <v>190</v>
      </c>
      <c r="C275" s="35" t="s">
        <v>191</v>
      </c>
      <c r="D275" s="36">
        <v>1</v>
      </c>
      <c r="E275" s="36">
        <v>2025</v>
      </c>
      <c r="F275" s="36">
        <v>2025</v>
      </c>
      <c r="G275" s="35" t="s">
        <v>127</v>
      </c>
      <c r="H275" s="35" t="s">
        <v>190</v>
      </c>
      <c r="I275" s="35" t="s">
        <v>192</v>
      </c>
      <c r="J275" s="37" t="s">
        <v>614</v>
      </c>
      <c r="K275" s="35" t="s">
        <v>615</v>
      </c>
      <c r="L275" s="35" t="s">
        <v>56</v>
      </c>
      <c r="M275" s="35" t="s">
        <v>57</v>
      </c>
      <c r="N275" s="35">
        <v>12</v>
      </c>
      <c r="O275" s="35" t="s">
        <v>747</v>
      </c>
      <c r="P275" s="35" t="s">
        <v>1024</v>
      </c>
      <c r="Q275" s="35" t="s">
        <v>586</v>
      </c>
      <c r="R275" s="35" t="s">
        <v>61</v>
      </c>
      <c r="S275" s="35" t="s">
        <v>62</v>
      </c>
      <c r="T275" s="35" t="s">
        <v>63</v>
      </c>
      <c r="U275" s="36">
        <v>20</v>
      </c>
      <c r="V275" s="36">
        <v>100</v>
      </c>
      <c r="W275" s="36">
        <v>12</v>
      </c>
      <c r="X275" s="39">
        <f t="shared" si="54"/>
        <v>112</v>
      </c>
      <c r="Y275" s="36">
        <v>4</v>
      </c>
      <c r="Z275" s="36" t="s">
        <v>64</v>
      </c>
      <c r="AA275" s="36" t="s">
        <v>64</v>
      </c>
      <c r="AB275" s="36" t="s">
        <v>64</v>
      </c>
      <c r="AC275" s="46" t="s">
        <v>65</v>
      </c>
      <c r="AD275" s="41" t="s">
        <v>1025</v>
      </c>
      <c r="AE275" s="39" t="s">
        <v>67</v>
      </c>
      <c r="AF275" s="51"/>
      <c r="AG275" s="35" t="s">
        <v>68</v>
      </c>
      <c r="AH275" s="39">
        <f t="shared" si="46"/>
        <v>28</v>
      </c>
      <c r="AI275" s="39">
        <v>2</v>
      </c>
      <c r="AJ275" s="43">
        <f t="shared" si="47"/>
        <v>6372</v>
      </c>
      <c r="AK275" s="39">
        <f t="shared" si="48"/>
        <v>28</v>
      </c>
      <c r="AL275" s="43">
        <v>0</v>
      </c>
      <c r="AM275" s="43">
        <f t="shared" si="55"/>
        <v>2240000</v>
      </c>
      <c r="AN275" s="43">
        <f t="shared" si="49"/>
        <v>2800000</v>
      </c>
      <c r="AO275" s="43">
        <f t="shared" si="53"/>
        <v>5400000</v>
      </c>
      <c r="AP275" s="43">
        <f t="shared" si="50"/>
        <v>14273280</v>
      </c>
      <c r="AR275" s="43">
        <f t="shared" si="51"/>
        <v>0</v>
      </c>
      <c r="AS275" s="43">
        <f t="shared" si="52"/>
        <v>24713280</v>
      </c>
      <c r="AT275" s="35" t="s">
        <v>919</v>
      </c>
      <c r="AU275" s="35" t="s">
        <v>920</v>
      </c>
      <c r="AV275" s="35" t="s">
        <v>1026</v>
      </c>
      <c r="AW275" s="35" t="s">
        <v>589</v>
      </c>
    </row>
    <row r="276" spans="1:49" ht="25.05" customHeight="1" x14ac:dyDescent="0.3">
      <c r="A276" s="35">
        <v>14524</v>
      </c>
      <c r="B276" s="35" t="s">
        <v>190</v>
      </c>
      <c r="C276" s="35" t="s">
        <v>191</v>
      </c>
      <c r="D276" s="36">
        <v>1</v>
      </c>
      <c r="E276" s="36">
        <v>2025</v>
      </c>
      <c r="F276" s="36">
        <v>2025</v>
      </c>
      <c r="G276" s="35" t="s">
        <v>127</v>
      </c>
      <c r="H276" s="35" t="s">
        <v>190</v>
      </c>
      <c r="I276" s="35" t="s">
        <v>192</v>
      </c>
      <c r="J276" s="37" t="s">
        <v>614</v>
      </c>
      <c r="K276" s="35" t="s">
        <v>615</v>
      </c>
      <c r="L276" s="35" t="s">
        <v>56</v>
      </c>
      <c r="M276" s="35" t="s">
        <v>57</v>
      </c>
      <c r="N276" s="35">
        <v>8</v>
      </c>
      <c r="O276" s="35" t="s">
        <v>58</v>
      </c>
      <c r="P276" s="35" t="s">
        <v>1027</v>
      </c>
      <c r="Q276" s="35" t="s">
        <v>586</v>
      </c>
      <c r="R276" s="35" t="s">
        <v>61</v>
      </c>
      <c r="S276" s="35" t="s">
        <v>62</v>
      </c>
      <c r="T276" s="35" t="s">
        <v>63</v>
      </c>
      <c r="U276" s="36">
        <v>20</v>
      </c>
      <c r="V276" s="36">
        <v>100</v>
      </c>
      <c r="W276" s="36">
        <v>12</v>
      </c>
      <c r="X276" s="39">
        <f t="shared" si="54"/>
        <v>112</v>
      </c>
      <c r="Y276" s="36">
        <v>4</v>
      </c>
      <c r="Z276" s="36" t="s">
        <v>64</v>
      </c>
      <c r="AA276" s="36" t="s">
        <v>64</v>
      </c>
      <c r="AB276" s="36" t="s">
        <v>64</v>
      </c>
      <c r="AC276" s="46" t="s">
        <v>65</v>
      </c>
      <c r="AD276" s="41" t="s">
        <v>1028</v>
      </c>
      <c r="AE276" s="39" t="s">
        <v>67</v>
      </c>
      <c r="AF276" s="51"/>
      <c r="AG276" s="35" t="s">
        <v>68</v>
      </c>
      <c r="AH276" s="39">
        <f t="shared" si="46"/>
        <v>28</v>
      </c>
      <c r="AI276" s="39">
        <v>2</v>
      </c>
      <c r="AJ276" s="43">
        <f t="shared" si="47"/>
        <v>6372</v>
      </c>
      <c r="AK276" s="39">
        <f t="shared" si="48"/>
        <v>28</v>
      </c>
      <c r="AL276" s="43">
        <v>0</v>
      </c>
      <c r="AM276" s="43">
        <f t="shared" si="55"/>
        <v>2240000</v>
      </c>
      <c r="AN276" s="43">
        <f t="shared" si="49"/>
        <v>2800000</v>
      </c>
      <c r="AO276" s="43">
        <f t="shared" si="53"/>
        <v>5400000</v>
      </c>
      <c r="AP276" s="43">
        <f t="shared" si="50"/>
        <v>14273280</v>
      </c>
      <c r="AR276" s="43">
        <f t="shared" si="51"/>
        <v>0</v>
      </c>
      <c r="AS276" s="43">
        <f t="shared" si="52"/>
        <v>24713280</v>
      </c>
      <c r="AT276" s="35" t="s">
        <v>919</v>
      </c>
      <c r="AU276" s="35" t="s">
        <v>920</v>
      </c>
      <c r="AV276" s="35" t="s">
        <v>1026</v>
      </c>
      <c r="AW276" s="35" t="s">
        <v>589</v>
      </c>
    </row>
    <row r="277" spans="1:49" ht="25.05" customHeight="1" x14ac:dyDescent="0.3">
      <c r="A277" s="35">
        <v>14226</v>
      </c>
      <c r="B277" s="35" t="s">
        <v>138</v>
      </c>
      <c r="C277" s="35" t="s">
        <v>139</v>
      </c>
      <c r="D277" s="36">
        <v>1</v>
      </c>
      <c r="E277" s="36">
        <v>2025</v>
      </c>
      <c r="F277" s="36">
        <v>2025</v>
      </c>
      <c r="G277" s="35" t="s">
        <v>127</v>
      </c>
      <c r="H277" s="35" t="s">
        <v>138</v>
      </c>
      <c r="I277" s="35" t="s">
        <v>140</v>
      </c>
      <c r="J277" s="37" t="s">
        <v>1029</v>
      </c>
      <c r="K277" s="35" t="s">
        <v>1030</v>
      </c>
      <c r="L277" s="35" t="s">
        <v>56</v>
      </c>
      <c r="M277" s="35" t="s">
        <v>57</v>
      </c>
      <c r="N277" s="35">
        <v>9</v>
      </c>
      <c r="O277" s="35" t="s">
        <v>118</v>
      </c>
      <c r="P277" s="35" t="s">
        <v>672</v>
      </c>
      <c r="Q277" s="35" t="s">
        <v>965</v>
      </c>
      <c r="R277" s="35" t="s">
        <v>61</v>
      </c>
      <c r="S277" s="35" t="s">
        <v>62</v>
      </c>
      <c r="T277" s="35" t="s">
        <v>63</v>
      </c>
      <c r="U277" s="36">
        <v>10</v>
      </c>
      <c r="V277" s="36">
        <v>115</v>
      </c>
      <c r="W277" s="36">
        <v>12</v>
      </c>
      <c r="X277" s="39">
        <f t="shared" si="54"/>
        <v>127</v>
      </c>
      <c r="Y277" s="36">
        <v>4</v>
      </c>
      <c r="Z277" s="36" t="s">
        <v>64</v>
      </c>
      <c r="AA277" s="36" t="s">
        <v>64</v>
      </c>
      <c r="AB277" s="45" t="s">
        <v>67</v>
      </c>
      <c r="AC277" s="46" t="s">
        <v>65</v>
      </c>
      <c r="AD277" s="41" t="s">
        <v>1031</v>
      </c>
      <c r="AE277" s="39" t="s">
        <v>67</v>
      </c>
      <c r="AF277" s="51"/>
      <c r="AG277" s="35" t="s">
        <v>68</v>
      </c>
      <c r="AH277" s="39">
        <f t="shared" si="46"/>
        <v>32</v>
      </c>
      <c r="AI277" s="39">
        <v>2</v>
      </c>
      <c r="AJ277" s="43">
        <f t="shared" si="47"/>
        <v>6372</v>
      </c>
      <c r="AK277" s="39">
        <f t="shared" si="48"/>
        <v>31.75</v>
      </c>
      <c r="AL277" s="43">
        <v>0</v>
      </c>
      <c r="AM277" s="43">
        <f t="shared" si="55"/>
        <v>1280000</v>
      </c>
      <c r="AN277" s="43">
        <f t="shared" si="49"/>
        <v>1600000</v>
      </c>
      <c r="AO277" s="43">
        <f t="shared" si="53"/>
        <v>0</v>
      </c>
      <c r="AP277" s="43">
        <f t="shared" si="50"/>
        <v>8092440</v>
      </c>
      <c r="AR277" s="43">
        <f t="shared" si="51"/>
        <v>0</v>
      </c>
      <c r="AS277" s="43">
        <f t="shared" si="52"/>
        <v>10972440</v>
      </c>
      <c r="AT277" s="35" t="s">
        <v>967</v>
      </c>
      <c r="AU277" s="35" t="s">
        <v>968</v>
      </c>
      <c r="AV277" s="35" t="s">
        <v>969</v>
      </c>
      <c r="AW277" s="35" t="s">
        <v>1015</v>
      </c>
    </row>
    <row r="278" spans="1:49" ht="25.05" customHeight="1" x14ac:dyDescent="0.3">
      <c r="A278" s="35">
        <v>14364</v>
      </c>
      <c r="B278" s="35" t="s">
        <v>190</v>
      </c>
      <c r="C278" s="35" t="s">
        <v>191</v>
      </c>
      <c r="D278" s="36">
        <v>1</v>
      </c>
      <c r="E278" s="36">
        <v>2025</v>
      </c>
      <c r="F278" s="36">
        <v>2025</v>
      </c>
      <c r="G278" s="35" t="s">
        <v>127</v>
      </c>
      <c r="H278" s="35" t="s">
        <v>190</v>
      </c>
      <c r="I278" s="35" t="s">
        <v>192</v>
      </c>
      <c r="J278" s="37" t="s">
        <v>89</v>
      </c>
      <c r="K278" s="35" t="s">
        <v>90</v>
      </c>
      <c r="L278" s="35" t="s">
        <v>56</v>
      </c>
      <c r="M278" s="35" t="s">
        <v>57</v>
      </c>
      <c r="N278" s="35">
        <v>7</v>
      </c>
      <c r="O278" s="35" t="s">
        <v>175</v>
      </c>
      <c r="P278" s="35" t="s">
        <v>319</v>
      </c>
      <c r="Q278" s="35" t="s">
        <v>445</v>
      </c>
      <c r="R278" s="35" t="s">
        <v>61</v>
      </c>
      <c r="S278" s="35" t="s">
        <v>62</v>
      </c>
      <c r="T278" s="35" t="s">
        <v>63</v>
      </c>
      <c r="U278" s="36">
        <v>10</v>
      </c>
      <c r="V278" s="36">
        <v>172</v>
      </c>
      <c r="W278" s="36">
        <v>12</v>
      </c>
      <c r="X278" s="39">
        <f t="shared" si="54"/>
        <v>184</v>
      </c>
      <c r="Y278" s="36">
        <v>4</v>
      </c>
      <c r="Z278" s="36" t="s">
        <v>64</v>
      </c>
      <c r="AA278" s="36" t="s">
        <v>64</v>
      </c>
      <c r="AB278" s="36" t="s">
        <v>64</v>
      </c>
      <c r="AC278" s="46" t="s">
        <v>65</v>
      </c>
      <c r="AD278" s="41" t="s">
        <v>1032</v>
      </c>
      <c r="AE278" s="39" t="s">
        <v>67</v>
      </c>
      <c r="AF278" s="51"/>
      <c r="AG278" s="35" t="s">
        <v>68</v>
      </c>
      <c r="AH278" s="39">
        <f t="shared" si="46"/>
        <v>46</v>
      </c>
      <c r="AI278" s="39">
        <v>2</v>
      </c>
      <c r="AJ278" s="43">
        <f t="shared" si="47"/>
        <v>6372</v>
      </c>
      <c r="AK278" s="39">
        <f t="shared" si="48"/>
        <v>46</v>
      </c>
      <c r="AL278" s="43">
        <v>0</v>
      </c>
      <c r="AM278" s="43">
        <f t="shared" si="55"/>
        <v>1840000</v>
      </c>
      <c r="AN278" s="43">
        <f t="shared" si="49"/>
        <v>2300000</v>
      </c>
      <c r="AO278" s="43">
        <f t="shared" si="53"/>
        <v>2700000</v>
      </c>
      <c r="AP278" s="43">
        <f t="shared" si="50"/>
        <v>11724480</v>
      </c>
      <c r="AR278" s="43">
        <f t="shared" si="51"/>
        <v>0</v>
      </c>
      <c r="AS278" s="43">
        <f t="shared" si="52"/>
        <v>18564480</v>
      </c>
      <c r="AT278" s="35" t="s">
        <v>195</v>
      </c>
      <c r="AU278" s="35" t="s">
        <v>196</v>
      </c>
      <c r="AV278" s="35" t="s">
        <v>915</v>
      </c>
      <c r="AW278" s="35" t="s">
        <v>916</v>
      </c>
    </row>
    <row r="279" spans="1:49" ht="25.05" customHeight="1" x14ac:dyDescent="0.3">
      <c r="A279" s="35">
        <v>14394</v>
      </c>
      <c r="B279" s="35" t="s">
        <v>125</v>
      </c>
      <c r="C279" s="35" t="s">
        <v>126</v>
      </c>
      <c r="D279" s="36">
        <v>1</v>
      </c>
      <c r="E279" s="36">
        <v>2025</v>
      </c>
      <c r="F279" s="36">
        <v>2025</v>
      </c>
      <c r="G279" s="35" t="s">
        <v>127</v>
      </c>
      <c r="H279" s="35" t="s">
        <v>125</v>
      </c>
      <c r="I279" s="35" t="s">
        <v>128</v>
      </c>
      <c r="J279" s="37" t="s">
        <v>1033</v>
      </c>
      <c r="K279" s="35" t="s">
        <v>1034</v>
      </c>
      <c r="L279" s="35" t="s">
        <v>56</v>
      </c>
      <c r="M279" s="35" t="s">
        <v>57</v>
      </c>
      <c r="N279" s="35">
        <v>9</v>
      </c>
      <c r="O279" s="35" t="s">
        <v>118</v>
      </c>
      <c r="P279" s="35" t="s">
        <v>252</v>
      </c>
      <c r="Q279" s="35" t="s">
        <v>152</v>
      </c>
      <c r="R279" s="35" t="s">
        <v>61</v>
      </c>
      <c r="S279" s="35" t="s">
        <v>62</v>
      </c>
      <c r="T279" s="35" t="s">
        <v>63</v>
      </c>
      <c r="U279" s="36">
        <v>15</v>
      </c>
      <c r="V279" s="36">
        <v>195</v>
      </c>
      <c r="W279" s="36">
        <v>12</v>
      </c>
      <c r="X279" s="39">
        <f t="shared" si="54"/>
        <v>207</v>
      </c>
      <c r="Y279" s="36">
        <v>4</v>
      </c>
      <c r="Z279" s="36" t="s">
        <v>64</v>
      </c>
      <c r="AA279" s="36" t="s">
        <v>67</v>
      </c>
      <c r="AB279" s="36" t="s">
        <v>64</v>
      </c>
      <c r="AC279" s="46" t="s">
        <v>65</v>
      </c>
      <c r="AD279" s="41" t="s">
        <v>253</v>
      </c>
      <c r="AE279" s="39" t="s">
        <v>67</v>
      </c>
      <c r="AF279" s="51"/>
      <c r="AG279" s="35" t="s">
        <v>68</v>
      </c>
      <c r="AH279" s="39">
        <f t="shared" si="46"/>
        <v>52</v>
      </c>
      <c r="AI279" s="39">
        <v>2</v>
      </c>
      <c r="AJ279" s="43">
        <f t="shared" si="47"/>
        <v>6372</v>
      </c>
      <c r="AK279" s="39">
        <f t="shared" si="48"/>
        <v>51.75</v>
      </c>
      <c r="AL279" s="43">
        <v>0</v>
      </c>
      <c r="AM279" s="43">
        <f t="shared" si="55"/>
        <v>3120000</v>
      </c>
      <c r="AN279" s="43">
        <f t="shared" si="49"/>
        <v>0</v>
      </c>
      <c r="AO279" s="43">
        <f t="shared" si="53"/>
        <v>4050000</v>
      </c>
      <c r="AP279" s="43">
        <f t="shared" si="50"/>
        <v>19785060</v>
      </c>
      <c r="AR279" s="43">
        <f t="shared" si="51"/>
        <v>0</v>
      </c>
      <c r="AS279" s="43">
        <f t="shared" si="52"/>
        <v>26955060</v>
      </c>
      <c r="AT279" s="35" t="s">
        <v>254</v>
      </c>
      <c r="AU279" s="35" t="s">
        <v>255</v>
      </c>
      <c r="AV279" s="35" t="s">
        <v>256</v>
      </c>
      <c r="AW279" s="35" t="s">
        <v>257</v>
      </c>
    </row>
    <row r="280" spans="1:49" s="64" customFormat="1" ht="25.05" customHeight="1" x14ac:dyDescent="0.3">
      <c r="A280" s="61">
        <v>14293</v>
      </c>
      <c r="B280" s="61" t="s">
        <v>49</v>
      </c>
      <c r="C280" s="61" t="s">
        <v>50</v>
      </c>
      <c r="D280" s="62">
        <v>4</v>
      </c>
      <c r="E280" s="62">
        <v>2025</v>
      </c>
      <c r="F280" s="62">
        <v>2025</v>
      </c>
      <c r="G280" s="61" t="s">
        <v>127</v>
      </c>
      <c r="H280" s="61" t="s">
        <v>49</v>
      </c>
      <c r="I280" s="61" t="s">
        <v>452</v>
      </c>
      <c r="J280" s="63" t="s">
        <v>1035</v>
      </c>
      <c r="K280" s="61" t="s">
        <v>1036</v>
      </c>
      <c r="L280" s="61" t="s">
        <v>56</v>
      </c>
      <c r="M280" s="61" t="s">
        <v>57</v>
      </c>
      <c r="N280" s="61">
        <v>13</v>
      </c>
      <c r="O280" s="61" t="s">
        <v>104</v>
      </c>
      <c r="P280" s="61" t="s">
        <v>455</v>
      </c>
      <c r="Q280" s="61" t="s">
        <v>152</v>
      </c>
      <c r="R280" s="61" t="s">
        <v>61</v>
      </c>
      <c r="S280" s="61" t="s">
        <v>62</v>
      </c>
      <c r="T280" s="61" t="s">
        <v>63</v>
      </c>
      <c r="U280" s="62">
        <v>15</v>
      </c>
      <c r="V280" s="62">
        <v>140</v>
      </c>
      <c r="W280" s="62">
        <v>12</v>
      </c>
      <c r="X280" s="64">
        <f t="shared" si="54"/>
        <v>152</v>
      </c>
      <c r="Y280" s="62">
        <v>5</v>
      </c>
      <c r="Z280" s="62" t="s">
        <v>64</v>
      </c>
      <c r="AA280" s="62" t="s">
        <v>67</v>
      </c>
      <c r="AB280" s="62" t="s">
        <v>64</v>
      </c>
      <c r="AC280" s="65" t="s">
        <v>65</v>
      </c>
      <c r="AD280" s="66" t="s">
        <v>1037</v>
      </c>
      <c r="AE280" s="64" t="s">
        <v>67</v>
      </c>
      <c r="AF280" s="67"/>
      <c r="AG280" s="61" t="s">
        <v>68</v>
      </c>
      <c r="AH280" s="64">
        <f t="shared" si="46"/>
        <v>31</v>
      </c>
      <c r="AI280" s="64">
        <v>1</v>
      </c>
      <c r="AJ280" s="68">
        <f t="shared" si="47"/>
        <v>5074</v>
      </c>
      <c r="AK280" s="64">
        <f t="shared" si="48"/>
        <v>30.4</v>
      </c>
      <c r="AL280" s="68">
        <v>0</v>
      </c>
      <c r="AM280" s="68">
        <f t="shared" si="55"/>
        <v>1860000</v>
      </c>
      <c r="AN280" s="68">
        <f t="shared" si="49"/>
        <v>0</v>
      </c>
      <c r="AO280" s="68">
        <f>IF(AB280="SI",250000*U280,0)</f>
        <v>3750000</v>
      </c>
      <c r="AP280" s="68">
        <f t="shared" si="50"/>
        <v>11568720</v>
      </c>
      <c r="AQ280" s="68"/>
      <c r="AR280" s="68">
        <f t="shared" si="51"/>
        <v>0</v>
      </c>
      <c r="AS280" s="68">
        <f t="shared" si="52"/>
        <v>17178720</v>
      </c>
      <c r="AT280" s="61" t="s">
        <v>633</v>
      </c>
      <c r="AU280" s="61" t="s">
        <v>532</v>
      </c>
      <c r="AV280" s="61" t="s">
        <v>976</v>
      </c>
      <c r="AW280" s="61" t="s">
        <v>977</v>
      </c>
    </row>
    <row r="281" spans="1:49" ht="25.05" customHeight="1" x14ac:dyDescent="0.3">
      <c r="A281" s="35">
        <v>14429</v>
      </c>
      <c r="B281" s="35" t="s">
        <v>125</v>
      </c>
      <c r="C281" s="35" t="s">
        <v>126</v>
      </c>
      <c r="D281" s="36">
        <v>1</v>
      </c>
      <c r="E281" s="36">
        <v>2025</v>
      </c>
      <c r="F281" s="36">
        <v>2025</v>
      </c>
      <c r="G281" s="35" t="s">
        <v>127</v>
      </c>
      <c r="H281" s="35" t="s">
        <v>125</v>
      </c>
      <c r="I281" s="35" t="s">
        <v>128</v>
      </c>
      <c r="J281" s="37" t="s">
        <v>1038</v>
      </c>
      <c r="K281" s="35" t="s">
        <v>1039</v>
      </c>
      <c r="L281" s="35" t="s">
        <v>56</v>
      </c>
      <c r="M281" s="35" t="s">
        <v>57</v>
      </c>
      <c r="N281" s="35">
        <v>6</v>
      </c>
      <c r="O281" s="35" t="s">
        <v>375</v>
      </c>
      <c r="P281" s="35" t="s">
        <v>1040</v>
      </c>
      <c r="Q281" s="35" t="s">
        <v>152</v>
      </c>
      <c r="R281" s="35" t="s">
        <v>61</v>
      </c>
      <c r="S281" s="35" t="s">
        <v>62</v>
      </c>
      <c r="T281" s="35" t="s">
        <v>63</v>
      </c>
      <c r="U281" s="36">
        <v>10</v>
      </c>
      <c r="V281" s="36">
        <v>120</v>
      </c>
      <c r="W281" s="36">
        <v>12</v>
      </c>
      <c r="X281" s="39">
        <f t="shared" si="54"/>
        <v>132</v>
      </c>
      <c r="Y281" s="36">
        <v>4</v>
      </c>
      <c r="Z281" s="36" t="s">
        <v>64</v>
      </c>
      <c r="AA281" s="36" t="s">
        <v>67</v>
      </c>
      <c r="AB281" s="36" t="s">
        <v>64</v>
      </c>
      <c r="AC281" s="46" t="s">
        <v>65</v>
      </c>
      <c r="AD281" s="41" t="s">
        <v>1041</v>
      </c>
      <c r="AE281" s="39" t="s">
        <v>67</v>
      </c>
      <c r="AF281" s="51"/>
      <c r="AG281" s="35" t="s">
        <v>68</v>
      </c>
      <c r="AH281" s="39">
        <f t="shared" si="46"/>
        <v>33</v>
      </c>
      <c r="AI281" s="39">
        <v>1</v>
      </c>
      <c r="AJ281" s="43">
        <f t="shared" si="47"/>
        <v>5074</v>
      </c>
      <c r="AK281" s="39">
        <f t="shared" si="48"/>
        <v>33</v>
      </c>
      <c r="AL281" s="43">
        <v>0</v>
      </c>
      <c r="AM281" s="43">
        <f t="shared" si="55"/>
        <v>1320000</v>
      </c>
      <c r="AN281" s="43">
        <f t="shared" si="49"/>
        <v>0</v>
      </c>
      <c r="AO281" s="43">
        <f t="shared" si="53"/>
        <v>2700000</v>
      </c>
      <c r="AP281" s="43">
        <f t="shared" si="50"/>
        <v>6697680</v>
      </c>
      <c r="AR281" s="43">
        <f t="shared" si="51"/>
        <v>0</v>
      </c>
      <c r="AS281" s="43">
        <f t="shared" si="52"/>
        <v>10717680</v>
      </c>
      <c r="AT281" s="35" t="s">
        <v>172</v>
      </c>
      <c r="AU281" s="35" t="s">
        <v>173</v>
      </c>
      <c r="AV281" s="35" t="s">
        <v>1042</v>
      </c>
      <c r="AW281" s="35" t="s">
        <v>1043</v>
      </c>
    </row>
    <row r="282" spans="1:49" s="64" customFormat="1" ht="25.05" customHeight="1" x14ac:dyDescent="0.3">
      <c r="A282" s="61">
        <v>14442</v>
      </c>
      <c r="B282" s="61" t="s">
        <v>49</v>
      </c>
      <c r="C282" s="61" t="s">
        <v>50</v>
      </c>
      <c r="D282" s="62">
        <v>4</v>
      </c>
      <c r="E282" s="62">
        <v>2025</v>
      </c>
      <c r="F282" s="62">
        <v>2025</v>
      </c>
      <c r="G282" s="61" t="s">
        <v>127</v>
      </c>
      <c r="H282" s="61" t="s">
        <v>49</v>
      </c>
      <c r="I282" s="61" t="s">
        <v>452</v>
      </c>
      <c r="J282" s="63" t="s">
        <v>54</v>
      </c>
      <c r="K282" s="61" t="s">
        <v>55</v>
      </c>
      <c r="L282" s="61" t="s">
        <v>56</v>
      </c>
      <c r="M282" s="61" t="s">
        <v>57</v>
      </c>
      <c r="N282" s="61">
        <v>4</v>
      </c>
      <c r="O282" s="61" t="s">
        <v>286</v>
      </c>
      <c r="P282" s="61" t="s">
        <v>1044</v>
      </c>
      <c r="Q282" s="61" t="s">
        <v>152</v>
      </c>
      <c r="R282" s="61" t="s">
        <v>61</v>
      </c>
      <c r="S282" s="61" t="s">
        <v>62</v>
      </c>
      <c r="T282" s="61" t="s">
        <v>63</v>
      </c>
      <c r="U282" s="62">
        <v>15</v>
      </c>
      <c r="V282" s="62">
        <v>100</v>
      </c>
      <c r="W282" s="62">
        <v>12</v>
      </c>
      <c r="X282" s="64">
        <f t="shared" si="54"/>
        <v>112</v>
      </c>
      <c r="Y282" s="62">
        <v>5</v>
      </c>
      <c r="Z282" s="62" t="s">
        <v>64</v>
      </c>
      <c r="AA282" s="62" t="s">
        <v>67</v>
      </c>
      <c r="AB282" s="62" t="s">
        <v>64</v>
      </c>
      <c r="AC282" s="65" t="s">
        <v>65</v>
      </c>
      <c r="AD282" s="66" t="s">
        <v>1045</v>
      </c>
      <c r="AE282" s="64" t="s">
        <v>67</v>
      </c>
      <c r="AF282" s="67"/>
      <c r="AG282" s="61" t="s">
        <v>68</v>
      </c>
      <c r="AH282" s="64">
        <f t="shared" si="46"/>
        <v>23</v>
      </c>
      <c r="AI282" s="64">
        <v>1</v>
      </c>
      <c r="AJ282" s="68">
        <f t="shared" si="47"/>
        <v>5074</v>
      </c>
      <c r="AK282" s="64">
        <f t="shared" si="48"/>
        <v>22.4</v>
      </c>
      <c r="AL282" s="68">
        <v>0</v>
      </c>
      <c r="AM282" s="68">
        <f t="shared" si="55"/>
        <v>1380000</v>
      </c>
      <c r="AN282" s="68">
        <f t="shared" si="49"/>
        <v>0</v>
      </c>
      <c r="AO282" s="68">
        <f>IF(AB282="SI",250000*U282,0)</f>
        <v>3750000</v>
      </c>
      <c r="AP282" s="68">
        <f t="shared" si="50"/>
        <v>8524320</v>
      </c>
      <c r="AQ282" s="68"/>
      <c r="AR282" s="68">
        <f t="shared" si="51"/>
        <v>0</v>
      </c>
      <c r="AS282" s="68">
        <f t="shared" si="52"/>
        <v>13654320</v>
      </c>
      <c r="AT282" s="61" t="s">
        <v>479</v>
      </c>
      <c r="AU282" s="61" t="s">
        <v>480</v>
      </c>
      <c r="AV282" s="61" t="s">
        <v>481</v>
      </c>
      <c r="AW282" s="61" t="s">
        <v>482</v>
      </c>
    </row>
    <row r="283" spans="1:49" s="64" customFormat="1" ht="25.05" customHeight="1" x14ac:dyDescent="0.3">
      <c r="A283" s="61">
        <v>14454</v>
      </c>
      <c r="B283" s="61" t="s">
        <v>49</v>
      </c>
      <c r="C283" s="61" t="s">
        <v>50</v>
      </c>
      <c r="D283" s="62">
        <v>4</v>
      </c>
      <c r="E283" s="62">
        <v>2025</v>
      </c>
      <c r="F283" s="62">
        <v>2025</v>
      </c>
      <c r="G283" s="61" t="s">
        <v>127</v>
      </c>
      <c r="H283" s="61" t="s">
        <v>49</v>
      </c>
      <c r="I283" s="61" t="s">
        <v>452</v>
      </c>
      <c r="J283" s="63" t="s">
        <v>54</v>
      </c>
      <c r="K283" s="61" t="s">
        <v>55</v>
      </c>
      <c r="L283" s="61" t="s">
        <v>56</v>
      </c>
      <c r="M283" s="61" t="s">
        <v>57</v>
      </c>
      <c r="N283" s="61">
        <v>7</v>
      </c>
      <c r="O283" s="61" t="s">
        <v>175</v>
      </c>
      <c r="P283" s="61" t="s">
        <v>756</v>
      </c>
      <c r="Q283" s="61" t="s">
        <v>152</v>
      </c>
      <c r="R283" s="61" t="s">
        <v>61</v>
      </c>
      <c r="S283" s="61" t="s">
        <v>62</v>
      </c>
      <c r="T283" s="61" t="s">
        <v>63</v>
      </c>
      <c r="U283" s="62">
        <v>10</v>
      </c>
      <c r="V283" s="62">
        <v>100</v>
      </c>
      <c r="W283" s="62">
        <v>12</v>
      </c>
      <c r="X283" s="64">
        <f t="shared" si="54"/>
        <v>112</v>
      </c>
      <c r="Y283" s="62">
        <v>5</v>
      </c>
      <c r="Z283" s="62" t="s">
        <v>64</v>
      </c>
      <c r="AA283" s="62" t="s">
        <v>67</v>
      </c>
      <c r="AB283" s="62" t="s">
        <v>64</v>
      </c>
      <c r="AC283" s="65" t="s">
        <v>65</v>
      </c>
      <c r="AD283" s="66" t="s">
        <v>1046</v>
      </c>
      <c r="AE283" s="64" t="s">
        <v>67</v>
      </c>
      <c r="AF283" s="67"/>
      <c r="AG283" s="61" t="s">
        <v>68</v>
      </c>
      <c r="AH283" s="64">
        <f t="shared" si="46"/>
        <v>23</v>
      </c>
      <c r="AI283" s="64">
        <v>1</v>
      </c>
      <c r="AJ283" s="68">
        <f t="shared" si="47"/>
        <v>5074</v>
      </c>
      <c r="AK283" s="64">
        <f t="shared" si="48"/>
        <v>22.4</v>
      </c>
      <c r="AL283" s="68">
        <v>0</v>
      </c>
      <c r="AM283" s="68">
        <f t="shared" si="55"/>
        <v>920000</v>
      </c>
      <c r="AN283" s="68">
        <f t="shared" si="49"/>
        <v>0</v>
      </c>
      <c r="AO283" s="68">
        <f>IF(AB283="SI",250000*U283,0)</f>
        <v>2500000</v>
      </c>
      <c r="AP283" s="68">
        <f t="shared" si="50"/>
        <v>5682880</v>
      </c>
      <c r="AQ283" s="68"/>
      <c r="AR283" s="68">
        <f t="shared" si="51"/>
        <v>0</v>
      </c>
      <c r="AS283" s="68">
        <f t="shared" si="52"/>
        <v>9102880</v>
      </c>
      <c r="AT283" s="61" t="s">
        <v>479</v>
      </c>
      <c r="AU283" s="61" t="s">
        <v>480</v>
      </c>
      <c r="AV283" s="61" t="s">
        <v>481</v>
      </c>
      <c r="AW283" s="61" t="s">
        <v>482</v>
      </c>
    </row>
    <row r="284" spans="1:49" ht="25.05" customHeight="1" x14ac:dyDescent="0.3">
      <c r="A284" s="35">
        <v>14450</v>
      </c>
      <c r="B284" s="35" t="s">
        <v>125</v>
      </c>
      <c r="C284" s="35" t="s">
        <v>126</v>
      </c>
      <c r="D284" s="36">
        <v>1</v>
      </c>
      <c r="E284" s="36">
        <v>2025</v>
      </c>
      <c r="F284" s="36">
        <v>2025</v>
      </c>
      <c r="G284" s="35" t="s">
        <v>127</v>
      </c>
      <c r="H284" s="35" t="s">
        <v>125</v>
      </c>
      <c r="I284" s="35" t="s">
        <v>128</v>
      </c>
      <c r="J284" s="37" t="s">
        <v>1047</v>
      </c>
      <c r="K284" s="35" t="s">
        <v>1048</v>
      </c>
      <c r="L284" s="35" t="s">
        <v>56</v>
      </c>
      <c r="M284" s="35" t="s">
        <v>57</v>
      </c>
      <c r="N284" s="35">
        <v>8</v>
      </c>
      <c r="O284" s="35" t="s">
        <v>58</v>
      </c>
      <c r="P284" s="35" t="s">
        <v>199</v>
      </c>
      <c r="Q284" s="35" t="s">
        <v>152</v>
      </c>
      <c r="R284" s="35" t="s">
        <v>61</v>
      </c>
      <c r="S284" s="35" t="s">
        <v>62</v>
      </c>
      <c r="T284" s="35" t="s">
        <v>63</v>
      </c>
      <c r="U284" s="36">
        <v>10</v>
      </c>
      <c r="V284" s="36">
        <v>260</v>
      </c>
      <c r="W284" s="36">
        <v>12</v>
      </c>
      <c r="X284" s="39">
        <f t="shared" si="54"/>
        <v>272</v>
      </c>
      <c r="Y284" s="36">
        <v>4</v>
      </c>
      <c r="Z284" s="36" t="s">
        <v>64</v>
      </c>
      <c r="AA284" s="36" t="s">
        <v>67</v>
      </c>
      <c r="AB284" s="36" t="s">
        <v>64</v>
      </c>
      <c r="AC284" s="46" t="s">
        <v>65</v>
      </c>
      <c r="AD284" s="41" t="s">
        <v>1049</v>
      </c>
      <c r="AE284" s="39" t="s">
        <v>67</v>
      </c>
      <c r="AF284" s="51"/>
      <c r="AG284" s="35" t="s">
        <v>68</v>
      </c>
      <c r="AH284" s="39">
        <f t="shared" si="46"/>
        <v>68</v>
      </c>
      <c r="AI284" s="39">
        <v>3</v>
      </c>
      <c r="AJ284" s="43">
        <f t="shared" si="47"/>
        <v>7434</v>
      </c>
      <c r="AK284" s="39">
        <f t="shared" si="48"/>
        <v>68</v>
      </c>
      <c r="AL284" s="43">
        <v>0</v>
      </c>
      <c r="AM284" s="43">
        <f t="shared" si="55"/>
        <v>2720000</v>
      </c>
      <c r="AN284" s="43">
        <f t="shared" si="49"/>
        <v>0</v>
      </c>
      <c r="AO284" s="43">
        <f t="shared" si="53"/>
        <v>2700000</v>
      </c>
      <c r="AP284" s="43">
        <f t="shared" si="50"/>
        <v>20220480</v>
      </c>
      <c r="AR284" s="43">
        <f t="shared" si="51"/>
        <v>0</v>
      </c>
      <c r="AS284" s="43">
        <f t="shared" si="52"/>
        <v>25640480</v>
      </c>
      <c r="AT284" s="35" t="s">
        <v>172</v>
      </c>
      <c r="AU284" s="35" t="s">
        <v>173</v>
      </c>
      <c r="AV284" s="35" t="s">
        <v>1050</v>
      </c>
      <c r="AW284" s="35" t="s">
        <v>202</v>
      </c>
    </row>
    <row r="285" spans="1:49" s="64" customFormat="1" ht="25.05" customHeight="1" x14ac:dyDescent="0.3">
      <c r="A285" s="61">
        <v>14497</v>
      </c>
      <c r="B285" s="61" t="s">
        <v>49</v>
      </c>
      <c r="C285" s="61" t="s">
        <v>50</v>
      </c>
      <c r="D285" s="62">
        <v>4</v>
      </c>
      <c r="E285" s="62">
        <v>2025</v>
      </c>
      <c r="F285" s="62">
        <v>2025</v>
      </c>
      <c r="G285" s="61" t="s">
        <v>127</v>
      </c>
      <c r="H285" s="61" t="s">
        <v>49</v>
      </c>
      <c r="I285" s="61" t="s">
        <v>452</v>
      </c>
      <c r="J285" s="63" t="s">
        <v>1047</v>
      </c>
      <c r="K285" s="61" t="s">
        <v>1048</v>
      </c>
      <c r="L285" s="61" t="s">
        <v>56</v>
      </c>
      <c r="M285" s="61" t="s">
        <v>57</v>
      </c>
      <c r="N285" s="61">
        <v>13</v>
      </c>
      <c r="O285" s="61" t="s">
        <v>104</v>
      </c>
      <c r="P285" s="61" t="s">
        <v>582</v>
      </c>
      <c r="Q285" s="61" t="s">
        <v>152</v>
      </c>
      <c r="R285" s="61" t="s">
        <v>61</v>
      </c>
      <c r="S285" s="61" t="s">
        <v>62</v>
      </c>
      <c r="T285" s="61" t="s">
        <v>63</v>
      </c>
      <c r="U285" s="62">
        <v>10</v>
      </c>
      <c r="V285" s="62">
        <v>260</v>
      </c>
      <c r="W285" s="62">
        <v>12</v>
      </c>
      <c r="X285" s="64">
        <f t="shared" si="54"/>
        <v>272</v>
      </c>
      <c r="Y285" s="62">
        <v>5</v>
      </c>
      <c r="Z285" s="62" t="s">
        <v>64</v>
      </c>
      <c r="AA285" s="62" t="s">
        <v>67</v>
      </c>
      <c r="AB285" s="62" t="s">
        <v>64</v>
      </c>
      <c r="AC285" s="65" t="s">
        <v>65</v>
      </c>
      <c r="AD285" s="66" t="s">
        <v>1051</v>
      </c>
      <c r="AE285" s="64" t="s">
        <v>67</v>
      </c>
      <c r="AF285" s="67"/>
      <c r="AG285" s="61" t="s">
        <v>68</v>
      </c>
      <c r="AH285" s="64">
        <f t="shared" si="46"/>
        <v>55</v>
      </c>
      <c r="AI285" s="64">
        <v>3</v>
      </c>
      <c r="AJ285" s="68">
        <f t="shared" si="47"/>
        <v>7434</v>
      </c>
      <c r="AK285" s="64">
        <f t="shared" si="48"/>
        <v>54.4</v>
      </c>
      <c r="AL285" s="68">
        <v>0</v>
      </c>
      <c r="AM285" s="68">
        <f t="shared" si="55"/>
        <v>2200000</v>
      </c>
      <c r="AN285" s="68">
        <f t="shared" si="49"/>
        <v>0</v>
      </c>
      <c r="AO285" s="68">
        <f>IF(AB285="SI",250000*U285,0)</f>
        <v>2500000</v>
      </c>
      <c r="AP285" s="68">
        <f t="shared" si="50"/>
        <v>20220480</v>
      </c>
      <c r="AQ285" s="68"/>
      <c r="AR285" s="68">
        <f t="shared" si="51"/>
        <v>0</v>
      </c>
      <c r="AS285" s="68">
        <f t="shared" si="52"/>
        <v>24920480</v>
      </c>
      <c r="AT285" s="61" t="s">
        <v>479</v>
      </c>
      <c r="AU285" s="61" t="s">
        <v>480</v>
      </c>
      <c r="AV285" s="61" t="s">
        <v>481</v>
      </c>
      <c r="AW285" s="61" t="s">
        <v>482</v>
      </c>
    </row>
    <row r="286" spans="1:49" ht="25.05" customHeight="1" x14ac:dyDescent="0.3">
      <c r="A286" s="35">
        <v>14418</v>
      </c>
      <c r="B286" s="35" t="s">
        <v>125</v>
      </c>
      <c r="C286" s="35" t="s">
        <v>126</v>
      </c>
      <c r="D286" s="36">
        <v>1</v>
      </c>
      <c r="E286" s="36">
        <v>2025</v>
      </c>
      <c r="F286" s="36">
        <v>2025</v>
      </c>
      <c r="G286" s="35" t="s">
        <v>127</v>
      </c>
      <c r="H286" s="35" t="s">
        <v>125</v>
      </c>
      <c r="I286" s="35" t="s">
        <v>128</v>
      </c>
      <c r="J286" s="37" t="s">
        <v>677</v>
      </c>
      <c r="K286" s="35" t="s">
        <v>678</v>
      </c>
      <c r="L286" s="35" t="s">
        <v>56</v>
      </c>
      <c r="M286" s="35" t="s">
        <v>57</v>
      </c>
      <c r="N286" s="35">
        <v>13</v>
      </c>
      <c r="O286" s="35" t="s">
        <v>104</v>
      </c>
      <c r="P286" s="35" t="s">
        <v>203</v>
      </c>
      <c r="Q286" s="35" t="s">
        <v>152</v>
      </c>
      <c r="R286" s="35" t="s">
        <v>61</v>
      </c>
      <c r="S286" s="35" t="s">
        <v>62</v>
      </c>
      <c r="T286" s="35" t="s">
        <v>945</v>
      </c>
      <c r="U286" s="36">
        <v>20</v>
      </c>
      <c r="V286" s="36">
        <v>40</v>
      </c>
      <c r="W286" s="36">
        <v>12</v>
      </c>
      <c r="X286" s="39">
        <f t="shared" si="54"/>
        <v>52</v>
      </c>
      <c r="Y286" s="36">
        <v>4</v>
      </c>
      <c r="Z286" s="36" t="s">
        <v>64</v>
      </c>
      <c r="AA286" s="36" t="s">
        <v>67</v>
      </c>
      <c r="AB286" s="45" t="s">
        <v>67</v>
      </c>
      <c r="AC286" s="46" t="s">
        <v>65</v>
      </c>
      <c r="AD286" s="41" t="s">
        <v>1052</v>
      </c>
      <c r="AE286" s="39" t="s">
        <v>67</v>
      </c>
      <c r="AF286" s="51"/>
      <c r="AG286" s="35" t="s">
        <v>68</v>
      </c>
      <c r="AH286" s="39">
        <f t="shared" si="46"/>
        <v>13</v>
      </c>
      <c r="AI286" s="39">
        <v>3</v>
      </c>
      <c r="AJ286" s="43">
        <f t="shared" si="47"/>
        <v>7434</v>
      </c>
      <c r="AK286" s="39">
        <f t="shared" si="48"/>
        <v>13</v>
      </c>
      <c r="AL286" s="43">
        <v>0</v>
      </c>
      <c r="AM286" s="43">
        <f t="shared" si="55"/>
        <v>1040000</v>
      </c>
      <c r="AN286" s="43">
        <f t="shared" si="49"/>
        <v>0</v>
      </c>
      <c r="AO286" s="43">
        <f t="shared" si="53"/>
        <v>0</v>
      </c>
      <c r="AP286" s="43">
        <f t="shared" si="50"/>
        <v>7731360</v>
      </c>
      <c r="AR286" s="43">
        <f t="shared" si="51"/>
        <v>0</v>
      </c>
      <c r="AS286" s="43">
        <f t="shared" si="52"/>
        <v>8771360</v>
      </c>
      <c r="AT286" s="35" t="s">
        <v>809</v>
      </c>
      <c r="AU286" s="35" t="s">
        <v>810</v>
      </c>
      <c r="AV286" s="35" t="s">
        <v>947</v>
      </c>
      <c r="AW286" s="35" t="s">
        <v>948</v>
      </c>
    </row>
    <row r="287" spans="1:49" s="64" customFormat="1" ht="25.05" customHeight="1" x14ac:dyDescent="0.3">
      <c r="A287" s="61">
        <v>14482</v>
      </c>
      <c r="B287" s="61" t="s">
        <v>49</v>
      </c>
      <c r="C287" s="61" t="s">
        <v>50</v>
      </c>
      <c r="D287" s="62">
        <v>4</v>
      </c>
      <c r="E287" s="62">
        <v>2025</v>
      </c>
      <c r="F287" s="62">
        <v>2025</v>
      </c>
      <c r="G287" s="61" t="s">
        <v>127</v>
      </c>
      <c r="H287" s="61" t="s">
        <v>49</v>
      </c>
      <c r="I287" s="61" t="s">
        <v>452</v>
      </c>
      <c r="J287" s="63" t="s">
        <v>716</v>
      </c>
      <c r="K287" s="61" t="s">
        <v>717</v>
      </c>
      <c r="L287" s="61" t="s">
        <v>56</v>
      </c>
      <c r="M287" s="61" t="s">
        <v>57</v>
      </c>
      <c r="N287" s="61">
        <v>8</v>
      </c>
      <c r="O287" s="61" t="s">
        <v>58</v>
      </c>
      <c r="P287" s="61" t="s">
        <v>91</v>
      </c>
      <c r="Q287" s="61" t="s">
        <v>152</v>
      </c>
      <c r="R287" s="61" t="s">
        <v>61</v>
      </c>
      <c r="S287" s="61" t="s">
        <v>62</v>
      </c>
      <c r="T287" s="61" t="s">
        <v>63</v>
      </c>
      <c r="U287" s="62">
        <v>15</v>
      </c>
      <c r="V287" s="62">
        <v>120</v>
      </c>
      <c r="W287" s="62">
        <v>12</v>
      </c>
      <c r="X287" s="64">
        <f t="shared" si="54"/>
        <v>132</v>
      </c>
      <c r="Y287" s="62">
        <v>5</v>
      </c>
      <c r="Z287" s="62" t="s">
        <v>64</v>
      </c>
      <c r="AA287" s="62" t="s">
        <v>67</v>
      </c>
      <c r="AB287" s="62" t="s">
        <v>64</v>
      </c>
      <c r="AC287" s="65" t="s">
        <v>65</v>
      </c>
      <c r="AD287" s="66" t="s">
        <v>1053</v>
      </c>
      <c r="AE287" s="64" t="s">
        <v>67</v>
      </c>
      <c r="AF287" s="67"/>
      <c r="AG287" s="61" t="s">
        <v>68</v>
      </c>
      <c r="AH287" s="64">
        <f t="shared" si="46"/>
        <v>27</v>
      </c>
      <c r="AI287" s="64">
        <v>2</v>
      </c>
      <c r="AJ287" s="68">
        <f t="shared" si="47"/>
        <v>6372</v>
      </c>
      <c r="AK287" s="64">
        <f t="shared" si="48"/>
        <v>26.4</v>
      </c>
      <c r="AL287" s="68">
        <v>0</v>
      </c>
      <c r="AM287" s="68">
        <f t="shared" si="55"/>
        <v>1620000</v>
      </c>
      <c r="AN287" s="68">
        <f t="shared" si="49"/>
        <v>0</v>
      </c>
      <c r="AO287" s="68">
        <f>IF(AB287="SI",250000*U287,0)</f>
        <v>3750000</v>
      </c>
      <c r="AP287" s="68">
        <f t="shared" si="50"/>
        <v>12616560</v>
      </c>
      <c r="AQ287" s="68"/>
      <c r="AR287" s="68">
        <f t="shared" si="51"/>
        <v>0</v>
      </c>
      <c r="AS287" s="68">
        <f t="shared" si="52"/>
        <v>17986560</v>
      </c>
      <c r="AT287" s="61" t="s">
        <v>479</v>
      </c>
      <c r="AU287" s="61" t="s">
        <v>480</v>
      </c>
      <c r="AV287" s="61" t="s">
        <v>481</v>
      </c>
      <c r="AW287" s="61" t="s">
        <v>482</v>
      </c>
    </row>
    <row r="288" spans="1:49" ht="25.05" customHeight="1" x14ac:dyDescent="0.3">
      <c r="A288" s="35">
        <v>14216</v>
      </c>
      <c r="B288" s="35" t="s">
        <v>138</v>
      </c>
      <c r="C288" s="35" t="s">
        <v>139</v>
      </c>
      <c r="D288" s="36">
        <v>1</v>
      </c>
      <c r="E288" s="36">
        <v>2025</v>
      </c>
      <c r="F288" s="36">
        <v>2025</v>
      </c>
      <c r="G288" s="35" t="s">
        <v>127</v>
      </c>
      <c r="H288" s="35" t="s">
        <v>138</v>
      </c>
      <c r="I288" s="35" t="s">
        <v>140</v>
      </c>
      <c r="J288" s="37" t="s">
        <v>1054</v>
      </c>
      <c r="K288" s="35" t="s">
        <v>1055</v>
      </c>
      <c r="L288" s="35" t="s">
        <v>56</v>
      </c>
      <c r="M288" s="35" t="s">
        <v>57</v>
      </c>
      <c r="N288" s="35">
        <v>2</v>
      </c>
      <c r="O288" s="35" t="s">
        <v>143</v>
      </c>
      <c r="P288" s="35" t="s">
        <v>144</v>
      </c>
      <c r="Q288" s="35" t="s">
        <v>445</v>
      </c>
      <c r="R288" s="35" t="s">
        <v>61</v>
      </c>
      <c r="S288" s="35" t="s">
        <v>62</v>
      </c>
      <c r="T288" s="35" t="s">
        <v>63</v>
      </c>
      <c r="U288" s="36">
        <v>10</v>
      </c>
      <c r="V288" s="36">
        <v>110</v>
      </c>
      <c r="W288" s="36">
        <v>12</v>
      </c>
      <c r="X288" s="39">
        <f t="shared" si="54"/>
        <v>122</v>
      </c>
      <c r="Y288" s="36">
        <v>4</v>
      </c>
      <c r="Z288" s="36" t="s">
        <v>64</v>
      </c>
      <c r="AA288" s="36" t="s">
        <v>64</v>
      </c>
      <c r="AB288" s="36" t="s">
        <v>64</v>
      </c>
      <c r="AC288" s="46" t="s">
        <v>65</v>
      </c>
      <c r="AD288" s="41" t="s">
        <v>1056</v>
      </c>
      <c r="AE288" s="39" t="s">
        <v>67</v>
      </c>
      <c r="AF288" s="51"/>
      <c r="AG288" s="35" t="s">
        <v>68</v>
      </c>
      <c r="AH288" s="39">
        <f t="shared" si="46"/>
        <v>31</v>
      </c>
      <c r="AI288" s="39">
        <v>3</v>
      </c>
      <c r="AJ288" s="43">
        <f t="shared" si="47"/>
        <v>7434</v>
      </c>
      <c r="AK288" s="39">
        <f t="shared" si="48"/>
        <v>30.5</v>
      </c>
      <c r="AL288" s="43">
        <v>0</v>
      </c>
      <c r="AM288" s="43">
        <f t="shared" si="55"/>
        <v>1240000</v>
      </c>
      <c r="AN288" s="43">
        <f t="shared" si="49"/>
        <v>1550000</v>
      </c>
      <c r="AO288" s="43">
        <f t="shared" si="53"/>
        <v>2700000</v>
      </c>
      <c r="AP288" s="43">
        <f t="shared" si="50"/>
        <v>9069480</v>
      </c>
      <c r="AR288" s="43">
        <f t="shared" si="51"/>
        <v>0</v>
      </c>
      <c r="AS288" s="43">
        <f t="shared" si="52"/>
        <v>14559480</v>
      </c>
      <c r="AT288" s="35" t="s">
        <v>967</v>
      </c>
      <c r="AU288" s="35" t="s">
        <v>968</v>
      </c>
      <c r="AV288" s="35" t="s">
        <v>969</v>
      </c>
      <c r="AW288" s="35" t="s">
        <v>1015</v>
      </c>
    </row>
    <row r="289" spans="1:49" ht="25.05" customHeight="1" x14ac:dyDescent="0.3">
      <c r="A289" s="35">
        <v>14361</v>
      </c>
      <c r="B289" s="35" t="s">
        <v>190</v>
      </c>
      <c r="C289" s="35" t="s">
        <v>191</v>
      </c>
      <c r="D289" s="36">
        <v>1</v>
      </c>
      <c r="E289" s="36">
        <v>2025</v>
      </c>
      <c r="F289" s="36">
        <v>2025</v>
      </c>
      <c r="G289" s="35" t="s">
        <v>127</v>
      </c>
      <c r="H289" s="35" t="s">
        <v>190</v>
      </c>
      <c r="I289" s="35" t="s">
        <v>192</v>
      </c>
      <c r="J289" s="37" t="s">
        <v>931</v>
      </c>
      <c r="K289" s="35" t="s">
        <v>932</v>
      </c>
      <c r="L289" s="35" t="s">
        <v>56</v>
      </c>
      <c r="M289" s="35" t="s">
        <v>57</v>
      </c>
      <c r="N289" s="35">
        <v>13</v>
      </c>
      <c r="O289" s="35" t="s">
        <v>104</v>
      </c>
      <c r="P289" s="35" t="s">
        <v>209</v>
      </c>
      <c r="Q289" s="35" t="s">
        <v>445</v>
      </c>
      <c r="R289" s="35" t="s">
        <v>61</v>
      </c>
      <c r="S289" s="35" t="s">
        <v>62</v>
      </c>
      <c r="T289" s="35" t="s">
        <v>63</v>
      </c>
      <c r="U289" s="36">
        <v>12</v>
      </c>
      <c r="V289" s="36">
        <v>160</v>
      </c>
      <c r="W289" s="36">
        <v>12</v>
      </c>
      <c r="X289" s="39">
        <f t="shared" si="54"/>
        <v>172</v>
      </c>
      <c r="Y289" s="36">
        <v>4</v>
      </c>
      <c r="Z289" s="36" t="s">
        <v>64</v>
      </c>
      <c r="AA289" s="36" t="s">
        <v>64</v>
      </c>
      <c r="AB289" s="36" t="s">
        <v>64</v>
      </c>
      <c r="AC289" s="46" t="s">
        <v>65</v>
      </c>
      <c r="AD289" s="41" t="s">
        <v>1057</v>
      </c>
      <c r="AE289" s="39" t="s">
        <v>67</v>
      </c>
      <c r="AF289" s="51"/>
      <c r="AG289" s="35" t="s">
        <v>68</v>
      </c>
      <c r="AH289" s="39">
        <f t="shared" si="46"/>
        <v>43</v>
      </c>
      <c r="AI289" s="39">
        <v>2</v>
      </c>
      <c r="AJ289" s="43">
        <f t="shared" si="47"/>
        <v>6372</v>
      </c>
      <c r="AK289" s="39">
        <f t="shared" si="48"/>
        <v>43</v>
      </c>
      <c r="AL289" s="43">
        <v>0</v>
      </c>
      <c r="AM289" s="43">
        <f t="shared" si="55"/>
        <v>2064000</v>
      </c>
      <c r="AN289" s="43">
        <f t="shared" si="49"/>
        <v>2580000</v>
      </c>
      <c r="AO289" s="43">
        <f t="shared" si="53"/>
        <v>3240000</v>
      </c>
      <c r="AP289" s="43">
        <f t="shared" si="50"/>
        <v>13151808</v>
      </c>
      <c r="AR289" s="43">
        <f t="shared" si="51"/>
        <v>0</v>
      </c>
      <c r="AS289" s="43">
        <f t="shared" si="52"/>
        <v>21035808</v>
      </c>
      <c r="AT289" s="35" t="s">
        <v>195</v>
      </c>
      <c r="AU289" s="35" t="s">
        <v>196</v>
      </c>
      <c r="AV289" s="35" t="s">
        <v>915</v>
      </c>
      <c r="AW289" s="35" t="s">
        <v>916</v>
      </c>
    </row>
    <row r="290" spans="1:49" ht="25.05" customHeight="1" x14ac:dyDescent="0.3">
      <c r="A290" s="35">
        <v>14365</v>
      </c>
      <c r="B290" s="35" t="s">
        <v>190</v>
      </c>
      <c r="C290" s="35" t="s">
        <v>191</v>
      </c>
      <c r="D290" s="36">
        <v>1</v>
      </c>
      <c r="E290" s="36">
        <v>2025</v>
      </c>
      <c r="F290" s="36">
        <v>2025</v>
      </c>
      <c r="G290" s="35" t="s">
        <v>127</v>
      </c>
      <c r="H290" s="35" t="s">
        <v>190</v>
      </c>
      <c r="I290" s="35" t="s">
        <v>192</v>
      </c>
      <c r="J290" s="37" t="s">
        <v>931</v>
      </c>
      <c r="K290" s="35" t="s">
        <v>932</v>
      </c>
      <c r="L290" s="35" t="s">
        <v>56</v>
      </c>
      <c r="M290" s="35" t="s">
        <v>57</v>
      </c>
      <c r="N290" s="35">
        <v>8</v>
      </c>
      <c r="O290" s="35" t="s">
        <v>58</v>
      </c>
      <c r="P290" s="35" t="s">
        <v>71</v>
      </c>
      <c r="Q290" s="35" t="s">
        <v>445</v>
      </c>
      <c r="R290" s="35" t="s">
        <v>61</v>
      </c>
      <c r="S290" s="35" t="s">
        <v>62</v>
      </c>
      <c r="T290" s="35" t="s">
        <v>63</v>
      </c>
      <c r="U290" s="36">
        <v>10</v>
      </c>
      <c r="V290" s="36">
        <v>160</v>
      </c>
      <c r="W290" s="36">
        <v>12</v>
      </c>
      <c r="X290" s="39">
        <f t="shared" si="54"/>
        <v>172</v>
      </c>
      <c r="Y290" s="36">
        <v>4</v>
      </c>
      <c r="Z290" s="36" t="s">
        <v>64</v>
      </c>
      <c r="AA290" s="36" t="s">
        <v>64</v>
      </c>
      <c r="AB290" s="36" t="s">
        <v>64</v>
      </c>
      <c r="AC290" s="46" t="s">
        <v>65</v>
      </c>
      <c r="AD290" s="41" t="s">
        <v>1058</v>
      </c>
      <c r="AE290" s="39" t="s">
        <v>67</v>
      </c>
      <c r="AF290" s="51"/>
      <c r="AG290" s="35" t="s">
        <v>68</v>
      </c>
      <c r="AH290" s="39">
        <f t="shared" si="46"/>
        <v>43</v>
      </c>
      <c r="AI290" s="39">
        <v>2</v>
      </c>
      <c r="AJ290" s="43">
        <f t="shared" si="47"/>
        <v>6372</v>
      </c>
      <c r="AK290" s="39">
        <f t="shared" si="48"/>
        <v>43</v>
      </c>
      <c r="AL290" s="43">
        <v>0</v>
      </c>
      <c r="AM290" s="43">
        <f t="shared" si="55"/>
        <v>1720000</v>
      </c>
      <c r="AN290" s="43">
        <f t="shared" si="49"/>
        <v>2150000</v>
      </c>
      <c r="AO290" s="43">
        <f t="shared" si="53"/>
        <v>2700000</v>
      </c>
      <c r="AP290" s="43">
        <f t="shared" si="50"/>
        <v>10959840</v>
      </c>
      <c r="AR290" s="43">
        <f t="shared" si="51"/>
        <v>0</v>
      </c>
      <c r="AS290" s="43">
        <f t="shared" si="52"/>
        <v>17529840</v>
      </c>
      <c r="AT290" s="35" t="s">
        <v>195</v>
      </c>
      <c r="AU290" s="35" t="s">
        <v>196</v>
      </c>
      <c r="AV290" s="35" t="s">
        <v>915</v>
      </c>
      <c r="AW290" s="35" t="s">
        <v>916</v>
      </c>
    </row>
    <row r="291" spans="1:49" ht="25.05" customHeight="1" x14ac:dyDescent="0.3">
      <c r="A291" s="35">
        <v>14254</v>
      </c>
      <c r="B291" s="35" t="s">
        <v>138</v>
      </c>
      <c r="C291" s="35" t="s">
        <v>139</v>
      </c>
      <c r="D291" s="36">
        <v>1</v>
      </c>
      <c r="E291" s="36">
        <v>2025</v>
      </c>
      <c r="F291" s="36">
        <v>2025</v>
      </c>
      <c r="G291" s="35" t="s">
        <v>127</v>
      </c>
      <c r="H291" s="35" t="s">
        <v>138</v>
      </c>
      <c r="I291" s="35" t="s">
        <v>140</v>
      </c>
      <c r="J291" s="37" t="s">
        <v>1059</v>
      </c>
      <c r="K291" s="35" t="s">
        <v>1060</v>
      </c>
      <c r="L291" s="35" t="s">
        <v>56</v>
      </c>
      <c r="M291" s="35" t="s">
        <v>57</v>
      </c>
      <c r="N291" s="35">
        <v>4</v>
      </c>
      <c r="O291" s="35" t="s">
        <v>286</v>
      </c>
      <c r="P291" s="35" t="s">
        <v>287</v>
      </c>
      <c r="Q291" s="35" t="s">
        <v>152</v>
      </c>
      <c r="R291" s="35" t="s">
        <v>61</v>
      </c>
      <c r="S291" s="35" t="s">
        <v>62</v>
      </c>
      <c r="T291" s="35" t="s">
        <v>288</v>
      </c>
      <c r="U291" s="36">
        <v>20</v>
      </c>
      <c r="V291" s="36">
        <v>150</v>
      </c>
      <c r="W291" s="36">
        <v>12</v>
      </c>
      <c r="X291" s="39">
        <f t="shared" si="54"/>
        <v>162</v>
      </c>
      <c r="Y291" s="36">
        <v>4</v>
      </c>
      <c r="Z291" s="36" t="s">
        <v>64</v>
      </c>
      <c r="AA291" s="36" t="s">
        <v>67</v>
      </c>
      <c r="AB291" s="36" t="s">
        <v>64</v>
      </c>
      <c r="AC291" s="46" t="s">
        <v>65</v>
      </c>
      <c r="AD291" s="41" t="s">
        <v>1061</v>
      </c>
      <c r="AE291" s="39" t="s">
        <v>67</v>
      </c>
      <c r="AF291" s="51"/>
      <c r="AG291" s="35" t="s">
        <v>68</v>
      </c>
      <c r="AH291" s="39">
        <f t="shared" si="46"/>
        <v>41</v>
      </c>
      <c r="AI291" s="39">
        <v>2</v>
      </c>
      <c r="AJ291" s="43">
        <f t="shared" si="47"/>
        <v>6372</v>
      </c>
      <c r="AK291" s="39">
        <f t="shared" si="48"/>
        <v>40.5</v>
      </c>
      <c r="AL291" s="43">
        <v>0</v>
      </c>
      <c r="AM291" s="43">
        <f t="shared" si="55"/>
        <v>3280000</v>
      </c>
      <c r="AN291" s="43">
        <f t="shared" si="49"/>
        <v>0</v>
      </c>
      <c r="AO291" s="43">
        <f t="shared" si="53"/>
        <v>5400000</v>
      </c>
      <c r="AP291" s="43">
        <f t="shared" si="50"/>
        <v>20645280</v>
      </c>
      <c r="AR291" s="43">
        <f t="shared" si="51"/>
        <v>0</v>
      </c>
      <c r="AS291" s="43">
        <f t="shared" si="52"/>
        <v>29325280</v>
      </c>
      <c r="AT291" s="35" t="s">
        <v>290</v>
      </c>
      <c r="AU291" s="35" t="s">
        <v>291</v>
      </c>
      <c r="AV291" s="35" t="s">
        <v>292</v>
      </c>
      <c r="AW291" s="35" t="s">
        <v>295</v>
      </c>
    </row>
    <row r="292" spans="1:49" ht="25.05" customHeight="1" x14ac:dyDescent="0.3">
      <c r="A292" s="35">
        <v>14359</v>
      </c>
      <c r="B292" s="35" t="s">
        <v>190</v>
      </c>
      <c r="C292" s="35" t="s">
        <v>191</v>
      </c>
      <c r="D292" s="36">
        <v>1</v>
      </c>
      <c r="E292" s="36">
        <v>2025</v>
      </c>
      <c r="F292" s="36">
        <v>2025</v>
      </c>
      <c r="G292" s="35" t="s">
        <v>127</v>
      </c>
      <c r="H292" s="35" t="s">
        <v>190</v>
      </c>
      <c r="I292" s="35" t="s">
        <v>192</v>
      </c>
      <c r="J292" s="37" t="s">
        <v>1059</v>
      </c>
      <c r="K292" s="35" t="s">
        <v>1060</v>
      </c>
      <c r="L292" s="35" t="s">
        <v>56</v>
      </c>
      <c r="M292" s="35" t="s">
        <v>57</v>
      </c>
      <c r="N292" s="35">
        <v>4</v>
      </c>
      <c r="O292" s="35" t="s">
        <v>286</v>
      </c>
      <c r="P292" s="35" t="s">
        <v>1044</v>
      </c>
      <c r="Q292" s="35" t="s">
        <v>445</v>
      </c>
      <c r="R292" s="35" t="s">
        <v>61</v>
      </c>
      <c r="S292" s="35" t="s">
        <v>62</v>
      </c>
      <c r="T292" s="35" t="s">
        <v>63</v>
      </c>
      <c r="U292" s="36">
        <v>10</v>
      </c>
      <c r="V292" s="36">
        <v>150</v>
      </c>
      <c r="W292" s="36">
        <v>12</v>
      </c>
      <c r="X292" s="39">
        <f t="shared" si="54"/>
        <v>162</v>
      </c>
      <c r="Y292" s="36">
        <v>4</v>
      </c>
      <c r="Z292" s="36" t="s">
        <v>64</v>
      </c>
      <c r="AA292" s="36" t="s">
        <v>64</v>
      </c>
      <c r="AB292" s="36" t="s">
        <v>64</v>
      </c>
      <c r="AC292" s="46" t="s">
        <v>65</v>
      </c>
      <c r="AD292" s="41" t="s">
        <v>1062</v>
      </c>
      <c r="AE292" s="39" t="s">
        <v>67</v>
      </c>
      <c r="AF292" s="51"/>
      <c r="AG292" s="35" t="s">
        <v>68</v>
      </c>
      <c r="AH292" s="39">
        <f t="shared" si="46"/>
        <v>41</v>
      </c>
      <c r="AI292" s="39">
        <v>2</v>
      </c>
      <c r="AJ292" s="43">
        <f t="shared" si="47"/>
        <v>6372</v>
      </c>
      <c r="AK292" s="39">
        <f t="shared" si="48"/>
        <v>40.5</v>
      </c>
      <c r="AL292" s="43">
        <v>0</v>
      </c>
      <c r="AM292" s="43">
        <f t="shared" si="55"/>
        <v>1640000</v>
      </c>
      <c r="AN292" s="43">
        <f t="shared" si="49"/>
        <v>2050000</v>
      </c>
      <c r="AO292" s="43">
        <f t="shared" si="53"/>
        <v>2700000</v>
      </c>
      <c r="AP292" s="43">
        <f t="shared" si="50"/>
        <v>10322640</v>
      </c>
      <c r="AR292" s="43">
        <f t="shared" si="51"/>
        <v>0</v>
      </c>
      <c r="AS292" s="43">
        <f t="shared" si="52"/>
        <v>16712640</v>
      </c>
      <c r="AT292" s="35" t="s">
        <v>195</v>
      </c>
      <c r="AU292" s="35" t="s">
        <v>196</v>
      </c>
      <c r="AV292" s="35" t="s">
        <v>915</v>
      </c>
      <c r="AW292" s="35" t="s">
        <v>916</v>
      </c>
    </row>
    <row r="293" spans="1:49" ht="25.05" customHeight="1" x14ac:dyDescent="0.3">
      <c r="A293" s="35">
        <v>14424</v>
      </c>
      <c r="B293" s="35" t="s">
        <v>309</v>
      </c>
      <c r="C293" s="48" t="s">
        <v>310</v>
      </c>
      <c r="D293" s="36">
        <v>1</v>
      </c>
      <c r="E293" s="36">
        <v>2025</v>
      </c>
      <c r="F293" s="36">
        <v>2025</v>
      </c>
      <c r="G293" s="35" t="s">
        <v>127</v>
      </c>
      <c r="H293" s="35" t="s">
        <v>309</v>
      </c>
      <c r="I293" s="35" t="s">
        <v>311</v>
      </c>
      <c r="J293" s="37" t="s">
        <v>1059</v>
      </c>
      <c r="K293" s="35" t="s">
        <v>1060</v>
      </c>
      <c r="L293" s="35" t="s">
        <v>56</v>
      </c>
      <c r="M293" s="35" t="s">
        <v>57</v>
      </c>
      <c r="N293" s="35">
        <v>7</v>
      </c>
      <c r="O293" s="35" t="s">
        <v>175</v>
      </c>
      <c r="P293" s="35" t="s">
        <v>319</v>
      </c>
      <c r="Q293" s="35" t="s">
        <v>132</v>
      </c>
      <c r="R293" s="35" t="s">
        <v>61</v>
      </c>
      <c r="S293" s="35" t="s">
        <v>62</v>
      </c>
      <c r="T293" s="35" t="s">
        <v>63</v>
      </c>
      <c r="U293" s="36">
        <v>15</v>
      </c>
      <c r="V293" s="36">
        <v>150</v>
      </c>
      <c r="W293" s="36">
        <v>12</v>
      </c>
      <c r="X293" s="39">
        <f t="shared" si="54"/>
        <v>162</v>
      </c>
      <c r="Y293" s="36">
        <v>4</v>
      </c>
      <c r="Z293" s="36" t="s">
        <v>64</v>
      </c>
      <c r="AA293" s="36" t="s">
        <v>67</v>
      </c>
      <c r="AB293" s="36" t="s">
        <v>64</v>
      </c>
      <c r="AC293" s="46" t="s">
        <v>65</v>
      </c>
      <c r="AD293" s="41" t="s">
        <v>1063</v>
      </c>
      <c r="AE293" s="39" t="s">
        <v>67</v>
      </c>
      <c r="AF293" s="51"/>
      <c r="AG293" s="35" t="s">
        <v>68</v>
      </c>
      <c r="AH293" s="39">
        <f t="shared" si="46"/>
        <v>41</v>
      </c>
      <c r="AI293" s="39">
        <v>2</v>
      </c>
      <c r="AJ293" s="43">
        <f t="shared" si="47"/>
        <v>6372</v>
      </c>
      <c r="AK293" s="39">
        <f t="shared" si="48"/>
        <v>40.5</v>
      </c>
      <c r="AL293" s="43">
        <v>0</v>
      </c>
      <c r="AM293" s="43">
        <f t="shared" si="55"/>
        <v>2460000</v>
      </c>
      <c r="AN293" s="43">
        <f t="shared" si="49"/>
        <v>0</v>
      </c>
      <c r="AO293" s="43">
        <f t="shared" si="53"/>
        <v>4050000</v>
      </c>
      <c r="AP293" s="43">
        <f t="shared" si="50"/>
        <v>15483960</v>
      </c>
      <c r="AR293" s="43">
        <f t="shared" si="51"/>
        <v>0</v>
      </c>
      <c r="AS293" s="43">
        <f t="shared" si="52"/>
        <v>21993960</v>
      </c>
      <c r="AT293" s="35" t="s">
        <v>321</v>
      </c>
      <c r="AU293" s="35" t="s">
        <v>316</v>
      </c>
      <c r="AV293" s="35" t="s">
        <v>322</v>
      </c>
      <c r="AW293" s="35" t="s">
        <v>323</v>
      </c>
    </row>
    <row r="294" spans="1:49" ht="25.05" customHeight="1" x14ac:dyDescent="0.3">
      <c r="A294" s="35">
        <v>14462</v>
      </c>
      <c r="B294" s="35" t="s">
        <v>309</v>
      </c>
      <c r="C294" s="48" t="s">
        <v>310</v>
      </c>
      <c r="D294" s="36">
        <v>1</v>
      </c>
      <c r="E294" s="36">
        <v>2025</v>
      </c>
      <c r="F294" s="36">
        <v>2025</v>
      </c>
      <c r="G294" s="35" t="s">
        <v>127</v>
      </c>
      <c r="H294" s="35" t="s">
        <v>309</v>
      </c>
      <c r="I294" s="35" t="s">
        <v>311</v>
      </c>
      <c r="J294" s="37" t="s">
        <v>1059</v>
      </c>
      <c r="K294" s="35" t="s">
        <v>1060</v>
      </c>
      <c r="L294" s="35" t="s">
        <v>56</v>
      </c>
      <c r="M294" s="35" t="s">
        <v>57</v>
      </c>
      <c r="N294" s="35">
        <v>8</v>
      </c>
      <c r="O294" s="35" t="s">
        <v>58</v>
      </c>
      <c r="P294" s="35" t="s">
        <v>71</v>
      </c>
      <c r="Q294" s="35" t="s">
        <v>132</v>
      </c>
      <c r="R294" s="35" t="s">
        <v>61</v>
      </c>
      <c r="S294" s="35" t="s">
        <v>62</v>
      </c>
      <c r="T294" s="35" t="s">
        <v>63</v>
      </c>
      <c r="U294" s="36">
        <v>15</v>
      </c>
      <c r="V294" s="36">
        <v>150</v>
      </c>
      <c r="W294" s="36">
        <v>12</v>
      </c>
      <c r="X294" s="39">
        <f t="shared" si="54"/>
        <v>162</v>
      </c>
      <c r="Y294" s="36">
        <v>4</v>
      </c>
      <c r="Z294" s="36" t="s">
        <v>64</v>
      </c>
      <c r="AA294" s="36" t="s">
        <v>67</v>
      </c>
      <c r="AB294" s="36" t="s">
        <v>64</v>
      </c>
      <c r="AC294" s="46" t="s">
        <v>65</v>
      </c>
      <c r="AD294" s="41" t="s">
        <v>1064</v>
      </c>
      <c r="AE294" s="39" t="s">
        <v>67</v>
      </c>
      <c r="AF294" s="51"/>
      <c r="AG294" s="35" t="s">
        <v>68</v>
      </c>
      <c r="AH294" s="39">
        <f t="shared" si="46"/>
        <v>41</v>
      </c>
      <c r="AI294" s="39">
        <v>2</v>
      </c>
      <c r="AJ294" s="43">
        <f t="shared" si="47"/>
        <v>6372</v>
      </c>
      <c r="AK294" s="39">
        <f t="shared" si="48"/>
        <v>40.5</v>
      </c>
      <c r="AL294" s="43">
        <v>0</v>
      </c>
      <c r="AM294" s="43">
        <f t="shared" si="55"/>
        <v>2460000</v>
      </c>
      <c r="AN294" s="43">
        <f t="shared" si="49"/>
        <v>0</v>
      </c>
      <c r="AO294" s="43">
        <f t="shared" si="53"/>
        <v>4050000</v>
      </c>
      <c r="AP294" s="43">
        <f t="shared" si="50"/>
        <v>15483960</v>
      </c>
      <c r="AR294" s="43">
        <f t="shared" si="51"/>
        <v>0</v>
      </c>
      <c r="AS294" s="43">
        <f t="shared" si="52"/>
        <v>21993960</v>
      </c>
      <c r="AT294" s="35" t="s">
        <v>321</v>
      </c>
      <c r="AU294" s="35" t="s">
        <v>316</v>
      </c>
      <c r="AV294" s="35" t="s">
        <v>1065</v>
      </c>
      <c r="AW294" s="35" t="s">
        <v>1066</v>
      </c>
    </row>
    <row r="295" spans="1:49" ht="25.05" customHeight="1" x14ac:dyDescent="0.3">
      <c r="A295" s="35">
        <v>14239</v>
      </c>
      <c r="B295" s="35" t="s">
        <v>138</v>
      </c>
      <c r="C295" s="35" t="s">
        <v>139</v>
      </c>
      <c r="D295" s="36">
        <v>1</v>
      </c>
      <c r="E295" s="36">
        <v>2025</v>
      </c>
      <c r="F295" s="36">
        <v>2025</v>
      </c>
      <c r="G295" s="35" t="s">
        <v>127</v>
      </c>
      <c r="H295" s="35" t="s">
        <v>138</v>
      </c>
      <c r="I295" s="35" t="s">
        <v>140</v>
      </c>
      <c r="J295" s="37" t="s">
        <v>740</v>
      </c>
      <c r="K295" s="35" t="s">
        <v>741</v>
      </c>
      <c r="L295" s="35" t="s">
        <v>56</v>
      </c>
      <c r="M295" s="35" t="s">
        <v>57</v>
      </c>
      <c r="N295" s="35">
        <v>5</v>
      </c>
      <c r="O295" s="35" t="s">
        <v>236</v>
      </c>
      <c r="P295" s="35" t="s">
        <v>333</v>
      </c>
      <c r="Q295" s="35" t="s">
        <v>152</v>
      </c>
      <c r="R295" s="35" t="s">
        <v>61</v>
      </c>
      <c r="S295" s="35" t="s">
        <v>62</v>
      </c>
      <c r="T295" s="35" t="s">
        <v>63</v>
      </c>
      <c r="U295" s="36">
        <v>10</v>
      </c>
      <c r="V295" s="36">
        <v>95</v>
      </c>
      <c r="W295" s="36">
        <v>12</v>
      </c>
      <c r="X295" s="39">
        <f t="shared" si="54"/>
        <v>107</v>
      </c>
      <c r="Y295" s="36">
        <v>5</v>
      </c>
      <c r="Z295" s="36" t="s">
        <v>64</v>
      </c>
      <c r="AA295" s="36" t="s">
        <v>67</v>
      </c>
      <c r="AB295" s="36" t="s">
        <v>67</v>
      </c>
      <c r="AC295" s="46" t="s">
        <v>65</v>
      </c>
      <c r="AD295" s="41" t="s">
        <v>1067</v>
      </c>
      <c r="AE295" s="39" t="s">
        <v>67</v>
      </c>
      <c r="AF295" s="51"/>
      <c r="AG295" s="35" t="s">
        <v>68</v>
      </c>
      <c r="AH295" s="39">
        <f t="shared" si="46"/>
        <v>22</v>
      </c>
      <c r="AI295" s="39">
        <v>2</v>
      </c>
      <c r="AJ295" s="43">
        <f t="shared" si="47"/>
        <v>6372</v>
      </c>
      <c r="AK295" s="39">
        <f t="shared" si="48"/>
        <v>21.4</v>
      </c>
      <c r="AL295" s="43">
        <v>0</v>
      </c>
      <c r="AM295" s="43">
        <f t="shared" si="55"/>
        <v>880000</v>
      </c>
      <c r="AN295" s="43">
        <f t="shared" si="49"/>
        <v>0</v>
      </c>
      <c r="AO295" s="43">
        <f t="shared" si="53"/>
        <v>0</v>
      </c>
      <c r="AP295" s="43">
        <f t="shared" si="50"/>
        <v>6818040</v>
      </c>
      <c r="AR295" s="43">
        <f t="shared" si="51"/>
        <v>0</v>
      </c>
      <c r="AS295" s="43">
        <f t="shared" si="52"/>
        <v>7698040</v>
      </c>
      <c r="AT295" s="35" t="s">
        <v>335</v>
      </c>
      <c r="AU295" s="35" t="s">
        <v>336</v>
      </c>
      <c r="AV295" s="35" t="s">
        <v>337</v>
      </c>
      <c r="AW295" s="35" t="s">
        <v>340</v>
      </c>
    </row>
    <row r="296" spans="1:49" ht="25.05" customHeight="1" x14ac:dyDescent="0.3">
      <c r="A296" s="35">
        <v>14240</v>
      </c>
      <c r="B296" s="35" t="s">
        <v>138</v>
      </c>
      <c r="C296" s="35" t="s">
        <v>139</v>
      </c>
      <c r="D296" s="36">
        <v>1</v>
      </c>
      <c r="E296" s="36">
        <v>2025</v>
      </c>
      <c r="F296" s="36">
        <v>2025</v>
      </c>
      <c r="G296" s="35" t="s">
        <v>127</v>
      </c>
      <c r="H296" s="35" t="s">
        <v>138</v>
      </c>
      <c r="I296" s="35" t="s">
        <v>140</v>
      </c>
      <c r="J296" s="37" t="s">
        <v>740</v>
      </c>
      <c r="K296" s="35" t="s">
        <v>741</v>
      </c>
      <c r="L296" s="35" t="s">
        <v>56</v>
      </c>
      <c r="M296" s="35" t="s">
        <v>57</v>
      </c>
      <c r="N296" s="35">
        <v>5</v>
      </c>
      <c r="O296" s="35" t="s">
        <v>236</v>
      </c>
      <c r="P296" s="35" t="s">
        <v>333</v>
      </c>
      <c r="Q296" s="35" t="s">
        <v>152</v>
      </c>
      <c r="R296" s="35" t="s">
        <v>61</v>
      </c>
      <c r="S296" s="35" t="s">
        <v>62</v>
      </c>
      <c r="T296" s="35" t="s">
        <v>63</v>
      </c>
      <c r="U296" s="36">
        <v>10</v>
      </c>
      <c r="V296" s="36">
        <v>95</v>
      </c>
      <c r="W296" s="36">
        <v>12</v>
      </c>
      <c r="X296" s="39">
        <f t="shared" si="54"/>
        <v>107</v>
      </c>
      <c r="Y296" s="36">
        <v>5</v>
      </c>
      <c r="Z296" s="36" t="s">
        <v>64</v>
      </c>
      <c r="AA296" s="36" t="s">
        <v>67</v>
      </c>
      <c r="AB296" s="36" t="s">
        <v>64</v>
      </c>
      <c r="AC296" s="46" t="s">
        <v>65</v>
      </c>
      <c r="AD296" s="41" t="s">
        <v>339</v>
      </c>
      <c r="AE296" s="39" t="s">
        <v>67</v>
      </c>
      <c r="AF296" s="51"/>
      <c r="AG296" s="35" t="s">
        <v>68</v>
      </c>
      <c r="AH296" s="39">
        <f t="shared" si="46"/>
        <v>22</v>
      </c>
      <c r="AI296" s="39">
        <v>2</v>
      </c>
      <c r="AJ296" s="43">
        <f t="shared" si="47"/>
        <v>6372</v>
      </c>
      <c r="AK296" s="39">
        <f t="shared" si="48"/>
        <v>21.4</v>
      </c>
      <c r="AL296" s="43">
        <v>0</v>
      </c>
      <c r="AM296" s="43">
        <f t="shared" si="55"/>
        <v>880000</v>
      </c>
      <c r="AN296" s="43">
        <f t="shared" si="49"/>
        <v>0</v>
      </c>
      <c r="AO296" s="43">
        <f t="shared" si="53"/>
        <v>2700000</v>
      </c>
      <c r="AP296" s="43">
        <f t="shared" si="50"/>
        <v>6818040</v>
      </c>
      <c r="AR296" s="43">
        <f t="shared" si="51"/>
        <v>0</v>
      </c>
      <c r="AS296" s="43">
        <f t="shared" si="52"/>
        <v>10398040</v>
      </c>
      <c r="AT296" s="35" t="s">
        <v>335</v>
      </c>
      <c r="AU296" s="35" t="s">
        <v>336</v>
      </c>
      <c r="AV296" s="35" t="s">
        <v>337</v>
      </c>
      <c r="AW296" s="35" t="s">
        <v>338</v>
      </c>
    </row>
    <row r="297" spans="1:49" ht="25.05" customHeight="1" x14ac:dyDescent="0.3">
      <c r="A297" s="35">
        <v>14241</v>
      </c>
      <c r="B297" s="35" t="s">
        <v>138</v>
      </c>
      <c r="C297" s="35" t="s">
        <v>139</v>
      </c>
      <c r="D297" s="36">
        <v>1</v>
      </c>
      <c r="E297" s="36">
        <v>2025</v>
      </c>
      <c r="F297" s="36">
        <v>2025</v>
      </c>
      <c r="G297" s="35" t="s">
        <v>127</v>
      </c>
      <c r="H297" s="35" t="s">
        <v>138</v>
      </c>
      <c r="I297" s="35" t="s">
        <v>140</v>
      </c>
      <c r="J297" s="37" t="s">
        <v>740</v>
      </c>
      <c r="K297" s="35" t="s">
        <v>741</v>
      </c>
      <c r="L297" s="35" t="s">
        <v>56</v>
      </c>
      <c r="M297" s="35" t="s">
        <v>57</v>
      </c>
      <c r="N297" s="35">
        <v>13</v>
      </c>
      <c r="O297" s="35" t="s">
        <v>104</v>
      </c>
      <c r="P297" s="35" t="s">
        <v>209</v>
      </c>
      <c r="Q297" s="35" t="s">
        <v>152</v>
      </c>
      <c r="R297" s="35" t="s">
        <v>61</v>
      </c>
      <c r="S297" s="35" t="s">
        <v>62</v>
      </c>
      <c r="T297" s="35" t="s">
        <v>63</v>
      </c>
      <c r="U297" s="36">
        <v>10</v>
      </c>
      <c r="V297" s="36">
        <v>95</v>
      </c>
      <c r="W297" s="36">
        <v>12</v>
      </c>
      <c r="X297" s="39">
        <f t="shared" si="54"/>
        <v>107</v>
      </c>
      <c r="Y297" s="36">
        <v>5</v>
      </c>
      <c r="Z297" s="36" t="s">
        <v>64</v>
      </c>
      <c r="AA297" s="36" t="s">
        <v>67</v>
      </c>
      <c r="AB297" s="36" t="s">
        <v>64</v>
      </c>
      <c r="AC297" s="46" t="s">
        <v>65</v>
      </c>
      <c r="AD297" s="41" t="s">
        <v>339</v>
      </c>
      <c r="AE297" s="39" t="s">
        <v>67</v>
      </c>
      <c r="AF297" s="51"/>
      <c r="AG297" s="35" t="s">
        <v>68</v>
      </c>
      <c r="AH297" s="39">
        <f t="shared" si="46"/>
        <v>22</v>
      </c>
      <c r="AI297" s="39">
        <v>2</v>
      </c>
      <c r="AJ297" s="43">
        <f t="shared" si="47"/>
        <v>6372</v>
      </c>
      <c r="AK297" s="39">
        <f t="shared" si="48"/>
        <v>21.4</v>
      </c>
      <c r="AL297" s="43">
        <v>0</v>
      </c>
      <c r="AM297" s="43">
        <f t="shared" si="55"/>
        <v>880000</v>
      </c>
      <c r="AN297" s="43">
        <f t="shared" si="49"/>
        <v>0</v>
      </c>
      <c r="AO297" s="43">
        <f t="shared" si="53"/>
        <v>2700000</v>
      </c>
      <c r="AP297" s="43">
        <f t="shared" si="50"/>
        <v>6818040</v>
      </c>
      <c r="AR297" s="43">
        <f t="shared" si="51"/>
        <v>0</v>
      </c>
      <c r="AS297" s="43">
        <f t="shared" si="52"/>
        <v>10398040</v>
      </c>
      <c r="AT297" s="35" t="s">
        <v>335</v>
      </c>
      <c r="AU297" s="35" t="s">
        <v>336</v>
      </c>
      <c r="AV297" s="35" t="s">
        <v>337</v>
      </c>
      <c r="AW297" s="35" t="s">
        <v>340</v>
      </c>
    </row>
    <row r="298" spans="1:49" ht="25.05" customHeight="1" x14ac:dyDescent="0.3">
      <c r="A298" s="35">
        <v>14242</v>
      </c>
      <c r="B298" s="35" t="s">
        <v>138</v>
      </c>
      <c r="C298" s="35" t="s">
        <v>139</v>
      </c>
      <c r="D298" s="36">
        <v>1</v>
      </c>
      <c r="E298" s="36">
        <v>2025</v>
      </c>
      <c r="F298" s="36">
        <v>2025</v>
      </c>
      <c r="G298" s="35" t="s">
        <v>127</v>
      </c>
      <c r="H298" s="35" t="s">
        <v>138</v>
      </c>
      <c r="I298" s="35" t="s">
        <v>140</v>
      </c>
      <c r="J298" s="37" t="s">
        <v>740</v>
      </c>
      <c r="K298" s="35" t="s">
        <v>741</v>
      </c>
      <c r="L298" s="35" t="s">
        <v>56</v>
      </c>
      <c r="M298" s="35" t="s">
        <v>57</v>
      </c>
      <c r="N298" s="35">
        <v>13</v>
      </c>
      <c r="O298" s="35" t="s">
        <v>104</v>
      </c>
      <c r="P298" s="35" t="s">
        <v>341</v>
      </c>
      <c r="Q298" s="35" t="s">
        <v>152</v>
      </c>
      <c r="R298" s="35" t="s">
        <v>61</v>
      </c>
      <c r="S298" s="35" t="s">
        <v>62</v>
      </c>
      <c r="T298" s="35" t="s">
        <v>63</v>
      </c>
      <c r="U298" s="36">
        <v>10</v>
      </c>
      <c r="V298" s="36">
        <v>95</v>
      </c>
      <c r="W298" s="36">
        <v>12</v>
      </c>
      <c r="X298" s="39">
        <f t="shared" si="54"/>
        <v>107</v>
      </c>
      <c r="Y298" s="36">
        <v>5</v>
      </c>
      <c r="Z298" s="36" t="s">
        <v>64</v>
      </c>
      <c r="AA298" s="36" t="s">
        <v>67</v>
      </c>
      <c r="AB298" s="36" t="s">
        <v>64</v>
      </c>
      <c r="AC298" s="46" t="s">
        <v>65</v>
      </c>
      <c r="AD298" s="41" t="s">
        <v>339</v>
      </c>
      <c r="AE298" s="39" t="s">
        <v>67</v>
      </c>
      <c r="AF298" s="51"/>
      <c r="AG298" s="35" t="s">
        <v>68</v>
      </c>
      <c r="AH298" s="39">
        <f t="shared" si="46"/>
        <v>22</v>
      </c>
      <c r="AI298" s="39">
        <v>2</v>
      </c>
      <c r="AJ298" s="43">
        <f t="shared" si="47"/>
        <v>6372</v>
      </c>
      <c r="AK298" s="39">
        <f t="shared" si="48"/>
        <v>21.4</v>
      </c>
      <c r="AL298" s="43">
        <v>0</v>
      </c>
      <c r="AM298" s="43">
        <f t="shared" si="55"/>
        <v>880000</v>
      </c>
      <c r="AN298" s="43">
        <f t="shared" si="49"/>
        <v>0</v>
      </c>
      <c r="AO298" s="43">
        <f t="shared" si="53"/>
        <v>2700000</v>
      </c>
      <c r="AP298" s="43">
        <f t="shared" si="50"/>
        <v>6818040</v>
      </c>
      <c r="AR298" s="43">
        <f t="shared" si="51"/>
        <v>0</v>
      </c>
      <c r="AS298" s="43">
        <f t="shared" si="52"/>
        <v>10398040</v>
      </c>
      <c r="AT298" s="35" t="s">
        <v>335</v>
      </c>
      <c r="AU298" s="35" t="s">
        <v>336</v>
      </c>
      <c r="AV298" s="35" t="s">
        <v>337</v>
      </c>
      <c r="AW298" s="35" t="s">
        <v>338</v>
      </c>
    </row>
    <row r="299" spans="1:49" ht="25.05" customHeight="1" x14ac:dyDescent="0.3">
      <c r="A299" s="35">
        <v>14334</v>
      </c>
      <c r="B299" s="35" t="s">
        <v>125</v>
      </c>
      <c r="C299" s="35" t="s">
        <v>126</v>
      </c>
      <c r="D299" s="36">
        <v>1</v>
      </c>
      <c r="E299" s="36">
        <v>2025</v>
      </c>
      <c r="F299" s="36">
        <v>2025</v>
      </c>
      <c r="G299" s="35" t="s">
        <v>127</v>
      </c>
      <c r="H299" s="35" t="s">
        <v>125</v>
      </c>
      <c r="I299" s="35" t="s">
        <v>128</v>
      </c>
      <c r="J299" s="37" t="s">
        <v>740</v>
      </c>
      <c r="K299" s="35" t="s">
        <v>741</v>
      </c>
      <c r="L299" s="35" t="s">
        <v>56</v>
      </c>
      <c r="M299" s="35" t="s">
        <v>57</v>
      </c>
      <c r="N299" s="35">
        <v>5</v>
      </c>
      <c r="O299" s="35" t="s">
        <v>236</v>
      </c>
      <c r="P299" s="35" t="s">
        <v>237</v>
      </c>
      <c r="Q299" s="35" t="s">
        <v>152</v>
      </c>
      <c r="R299" s="35" t="s">
        <v>61</v>
      </c>
      <c r="S299" s="35" t="s">
        <v>62</v>
      </c>
      <c r="T299" s="35" t="s">
        <v>63</v>
      </c>
      <c r="U299" s="36">
        <v>10</v>
      </c>
      <c r="V299" s="36">
        <v>95</v>
      </c>
      <c r="W299" s="36">
        <v>12</v>
      </c>
      <c r="X299" s="39">
        <f t="shared" si="54"/>
        <v>107</v>
      </c>
      <c r="Y299" s="36">
        <v>4</v>
      </c>
      <c r="Z299" s="36" t="s">
        <v>64</v>
      </c>
      <c r="AA299" s="36" t="s">
        <v>67</v>
      </c>
      <c r="AB299" s="36" t="s">
        <v>64</v>
      </c>
      <c r="AC299" s="46" t="s">
        <v>65</v>
      </c>
      <c r="AD299" s="41" t="s">
        <v>1068</v>
      </c>
      <c r="AE299" s="39" t="s">
        <v>67</v>
      </c>
      <c r="AF299" s="51"/>
      <c r="AG299" s="35" t="s">
        <v>68</v>
      </c>
      <c r="AH299" s="39">
        <f t="shared" si="46"/>
        <v>27</v>
      </c>
      <c r="AI299" s="39">
        <v>2</v>
      </c>
      <c r="AJ299" s="43">
        <f t="shared" si="47"/>
        <v>6372</v>
      </c>
      <c r="AK299" s="39">
        <f t="shared" si="48"/>
        <v>26.75</v>
      </c>
      <c r="AL299" s="43">
        <v>0</v>
      </c>
      <c r="AM299" s="43">
        <f t="shared" si="55"/>
        <v>1080000</v>
      </c>
      <c r="AN299" s="43">
        <f t="shared" si="49"/>
        <v>0</v>
      </c>
      <c r="AO299" s="43">
        <f t="shared" si="53"/>
        <v>2700000</v>
      </c>
      <c r="AP299" s="43">
        <f t="shared" si="50"/>
        <v>6818040</v>
      </c>
      <c r="AR299" s="43">
        <f t="shared" si="51"/>
        <v>0</v>
      </c>
      <c r="AS299" s="43">
        <f t="shared" si="52"/>
        <v>10598040</v>
      </c>
      <c r="AT299" s="35" t="s">
        <v>240</v>
      </c>
      <c r="AU299" s="35" t="s">
        <v>1069</v>
      </c>
      <c r="AV299" s="35" t="s">
        <v>1070</v>
      </c>
      <c r="AW299" s="35" t="s">
        <v>1071</v>
      </c>
    </row>
    <row r="300" spans="1:49" s="64" customFormat="1" ht="25.05" customHeight="1" x14ac:dyDescent="0.3">
      <c r="A300" s="61">
        <v>14282</v>
      </c>
      <c r="B300" s="61" t="s">
        <v>49</v>
      </c>
      <c r="C300" s="61" t="s">
        <v>50</v>
      </c>
      <c r="D300" s="62">
        <v>4</v>
      </c>
      <c r="E300" s="62">
        <v>2025</v>
      </c>
      <c r="F300" s="62">
        <v>2025</v>
      </c>
      <c r="G300" s="61" t="s">
        <v>127</v>
      </c>
      <c r="H300" s="61" t="s">
        <v>49</v>
      </c>
      <c r="I300" s="61" t="s">
        <v>452</v>
      </c>
      <c r="J300" s="63" t="s">
        <v>1072</v>
      </c>
      <c r="K300" s="61" t="s">
        <v>1073</v>
      </c>
      <c r="L300" s="61" t="s">
        <v>56</v>
      </c>
      <c r="M300" s="61" t="s">
        <v>57</v>
      </c>
      <c r="N300" s="61">
        <v>7</v>
      </c>
      <c r="O300" s="61" t="s">
        <v>175</v>
      </c>
      <c r="P300" s="61" t="s">
        <v>176</v>
      </c>
      <c r="Q300" s="61" t="s">
        <v>586</v>
      </c>
      <c r="R300" s="61" t="s">
        <v>61</v>
      </c>
      <c r="S300" s="61" t="s">
        <v>62</v>
      </c>
      <c r="T300" s="61" t="s">
        <v>63</v>
      </c>
      <c r="U300" s="62">
        <v>20</v>
      </c>
      <c r="V300" s="62">
        <v>140</v>
      </c>
      <c r="W300" s="62">
        <v>12</v>
      </c>
      <c r="X300" s="64">
        <f t="shared" si="54"/>
        <v>152</v>
      </c>
      <c r="Y300" s="62">
        <v>5</v>
      </c>
      <c r="Z300" s="62" t="s">
        <v>64</v>
      </c>
      <c r="AA300" s="62" t="s">
        <v>67</v>
      </c>
      <c r="AB300" s="62" t="s">
        <v>64</v>
      </c>
      <c r="AC300" s="65" t="s">
        <v>65</v>
      </c>
      <c r="AD300" s="66" t="s">
        <v>1074</v>
      </c>
      <c r="AE300" s="64" t="s">
        <v>67</v>
      </c>
      <c r="AF300" s="67"/>
      <c r="AG300" s="61" t="s">
        <v>68</v>
      </c>
      <c r="AH300" s="64">
        <f t="shared" si="46"/>
        <v>31</v>
      </c>
      <c r="AI300" s="64">
        <v>2</v>
      </c>
      <c r="AJ300" s="68">
        <f t="shared" si="47"/>
        <v>6372</v>
      </c>
      <c r="AK300" s="64">
        <f t="shared" si="48"/>
        <v>30.4</v>
      </c>
      <c r="AL300" s="68">
        <v>0</v>
      </c>
      <c r="AM300" s="68">
        <f t="shared" si="55"/>
        <v>2480000</v>
      </c>
      <c r="AN300" s="68">
        <f t="shared" si="49"/>
        <v>0</v>
      </c>
      <c r="AO300" s="68">
        <f>IF(AB300="SI",250000*U300,0)</f>
        <v>5000000</v>
      </c>
      <c r="AP300" s="68">
        <f t="shared" si="50"/>
        <v>19370880</v>
      </c>
      <c r="AQ300" s="68"/>
      <c r="AR300" s="68">
        <f t="shared" si="51"/>
        <v>0</v>
      </c>
      <c r="AS300" s="68">
        <f t="shared" si="52"/>
        <v>26850880</v>
      </c>
      <c r="AT300" s="61" t="s">
        <v>633</v>
      </c>
      <c r="AU300" s="61" t="s">
        <v>532</v>
      </c>
      <c r="AV300" s="61" t="s">
        <v>588</v>
      </c>
      <c r="AW300" s="61" t="s">
        <v>589</v>
      </c>
    </row>
    <row r="301" spans="1:49" s="64" customFormat="1" ht="25.05" customHeight="1" x14ac:dyDescent="0.3">
      <c r="A301" s="61">
        <v>14322</v>
      </c>
      <c r="B301" s="61" t="s">
        <v>49</v>
      </c>
      <c r="C301" s="61" t="s">
        <v>50</v>
      </c>
      <c r="D301" s="62">
        <v>4</v>
      </c>
      <c r="E301" s="62">
        <v>2025</v>
      </c>
      <c r="F301" s="62">
        <v>2025</v>
      </c>
      <c r="G301" s="61" t="s">
        <v>127</v>
      </c>
      <c r="H301" s="61" t="s">
        <v>49</v>
      </c>
      <c r="I301" s="61" t="s">
        <v>452</v>
      </c>
      <c r="J301" s="63" t="s">
        <v>1072</v>
      </c>
      <c r="K301" s="61" t="s">
        <v>1073</v>
      </c>
      <c r="L301" s="61" t="s">
        <v>56</v>
      </c>
      <c r="M301" s="61" t="s">
        <v>57</v>
      </c>
      <c r="N301" s="61">
        <v>8</v>
      </c>
      <c r="O301" s="61" t="s">
        <v>58</v>
      </c>
      <c r="P301" s="61" t="s">
        <v>1075</v>
      </c>
      <c r="Q301" s="61" t="s">
        <v>586</v>
      </c>
      <c r="R301" s="61" t="s">
        <v>61</v>
      </c>
      <c r="S301" s="61" t="s">
        <v>62</v>
      </c>
      <c r="T301" s="61" t="s">
        <v>63</v>
      </c>
      <c r="U301" s="62">
        <v>15</v>
      </c>
      <c r="V301" s="62">
        <v>140</v>
      </c>
      <c r="W301" s="62">
        <v>12</v>
      </c>
      <c r="X301" s="64">
        <f t="shared" si="54"/>
        <v>152</v>
      </c>
      <c r="Y301" s="62">
        <v>5</v>
      </c>
      <c r="Z301" s="62" t="s">
        <v>64</v>
      </c>
      <c r="AA301" s="62" t="s">
        <v>67</v>
      </c>
      <c r="AB301" s="62" t="s">
        <v>64</v>
      </c>
      <c r="AC301" s="65" t="s">
        <v>65</v>
      </c>
      <c r="AD301" s="66" t="s">
        <v>1076</v>
      </c>
      <c r="AE301" s="64" t="s">
        <v>67</v>
      </c>
      <c r="AF301" s="67"/>
      <c r="AG301" s="61" t="s">
        <v>68</v>
      </c>
      <c r="AH301" s="64">
        <f t="shared" si="46"/>
        <v>31</v>
      </c>
      <c r="AI301" s="64">
        <v>2</v>
      </c>
      <c r="AJ301" s="68">
        <f t="shared" si="47"/>
        <v>6372</v>
      </c>
      <c r="AK301" s="64">
        <f t="shared" si="48"/>
        <v>30.4</v>
      </c>
      <c r="AL301" s="68">
        <v>0</v>
      </c>
      <c r="AM301" s="68">
        <f t="shared" si="55"/>
        <v>1860000</v>
      </c>
      <c r="AN301" s="68">
        <f t="shared" si="49"/>
        <v>0</v>
      </c>
      <c r="AO301" s="68">
        <f>IF(AB301="SI",250000*U301,0)</f>
        <v>3750000</v>
      </c>
      <c r="AP301" s="68">
        <f t="shared" si="50"/>
        <v>14528160</v>
      </c>
      <c r="AQ301" s="68"/>
      <c r="AR301" s="68">
        <f t="shared" si="51"/>
        <v>0</v>
      </c>
      <c r="AS301" s="68">
        <f t="shared" si="52"/>
        <v>20138160</v>
      </c>
      <c r="AT301" s="61" t="s">
        <v>633</v>
      </c>
      <c r="AU301" s="61" t="s">
        <v>532</v>
      </c>
      <c r="AV301" s="61" t="s">
        <v>588</v>
      </c>
      <c r="AW301" s="61" t="s">
        <v>589</v>
      </c>
    </row>
    <row r="302" spans="1:49" ht="25.05" customHeight="1" x14ac:dyDescent="0.3">
      <c r="A302" s="35">
        <v>14525</v>
      </c>
      <c r="B302" s="35" t="s">
        <v>190</v>
      </c>
      <c r="C302" s="35" t="s">
        <v>191</v>
      </c>
      <c r="D302" s="36">
        <v>1</v>
      </c>
      <c r="E302" s="36">
        <v>2025</v>
      </c>
      <c r="F302" s="36">
        <v>2025</v>
      </c>
      <c r="G302" s="35" t="s">
        <v>127</v>
      </c>
      <c r="H302" s="35" t="s">
        <v>190</v>
      </c>
      <c r="I302" s="35" t="s">
        <v>192</v>
      </c>
      <c r="J302" s="37" t="s">
        <v>1072</v>
      </c>
      <c r="K302" s="35" t="s">
        <v>1073</v>
      </c>
      <c r="L302" s="35" t="s">
        <v>56</v>
      </c>
      <c r="M302" s="35" t="s">
        <v>57</v>
      </c>
      <c r="N302" s="35">
        <v>9</v>
      </c>
      <c r="O302" s="35" t="s">
        <v>118</v>
      </c>
      <c r="P302" s="35" t="s">
        <v>1077</v>
      </c>
      <c r="Q302" s="35" t="s">
        <v>586</v>
      </c>
      <c r="R302" s="35" t="s">
        <v>61</v>
      </c>
      <c r="S302" s="35" t="s">
        <v>62</v>
      </c>
      <c r="T302" s="35" t="s">
        <v>63</v>
      </c>
      <c r="U302" s="36">
        <v>15</v>
      </c>
      <c r="V302" s="36">
        <v>140</v>
      </c>
      <c r="W302" s="36">
        <v>12</v>
      </c>
      <c r="X302" s="39">
        <f t="shared" si="54"/>
        <v>152</v>
      </c>
      <c r="Y302" s="36">
        <v>4</v>
      </c>
      <c r="Z302" s="36" t="s">
        <v>64</v>
      </c>
      <c r="AA302" s="36" t="s">
        <v>64</v>
      </c>
      <c r="AB302" s="36" t="s">
        <v>64</v>
      </c>
      <c r="AC302" s="46" t="s">
        <v>65</v>
      </c>
      <c r="AD302" s="41" t="s">
        <v>1078</v>
      </c>
      <c r="AE302" s="39" t="s">
        <v>67</v>
      </c>
      <c r="AF302" s="51"/>
      <c r="AG302" s="35" t="s">
        <v>68</v>
      </c>
      <c r="AH302" s="39">
        <f t="shared" si="46"/>
        <v>38</v>
      </c>
      <c r="AI302" s="39">
        <v>2</v>
      </c>
      <c r="AJ302" s="43">
        <f t="shared" si="47"/>
        <v>6372</v>
      </c>
      <c r="AK302" s="39">
        <f t="shared" si="48"/>
        <v>38</v>
      </c>
      <c r="AL302" s="43">
        <v>0</v>
      </c>
      <c r="AM302" s="43">
        <f t="shared" si="55"/>
        <v>2280000</v>
      </c>
      <c r="AN302" s="43">
        <f t="shared" si="49"/>
        <v>2850000</v>
      </c>
      <c r="AO302" s="43">
        <f t="shared" si="53"/>
        <v>4050000</v>
      </c>
      <c r="AP302" s="43">
        <f t="shared" si="50"/>
        <v>14528160</v>
      </c>
      <c r="AR302" s="43">
        <f t="shared" si="51"/>
        <v>0</v>
      </c>
      <c r="AS302" s="43">
        <f t="shared" si="52"/>
        <v>23708160</v>
      </c>
      <c r="AT302" s="35" t="s">
        <v>919</v>
      </c>
      <c r="AU302" s="35" t="s">
        <v>920</v>
      </c>
      <c r="AV302" s="35" t="s">
        <v>1026</v>
      </c>
      <c r="AW302" s="35" t="s">
        <v>589</v>
      </c>
    </row>
    <row r="303" spans="1:49" ht="25.05" customHeight="1" x14ac:dyDescent="0.3">
      <c r="A303" s="35">
        <v>14266</v>
      </c>
      <c r="B303" s="35" t="s">
        <v>125</v>
      </c>
      <c r="C303" s="35" t="s">
        <v>126</v>
      </c>
      <c r="D303" s="36">
        <v>1</v>
      </c>
      <c r="E303" s="36">
        <v>2025</v>
      </c>
      <c r="F303" s="36">
        <v>2025</v>
      </c>
      <c r="G303" s="35" t="s">
        <v>127</v>
      </c>
      <c r="H303" s="35" t="s">
        <v>125</v>
      </c>
      <c r="I303" s="35" t="s">
        <v>128</v>
      </c>
      <c r="J303" s="37" t="s">
        <v>79</v>
      </c>
      <c r="K303" s="35" t="s">
        <v>80</v>
      </c>
      <c r="L303" s="35" t="s">
        <v>56</v>
      </c>
      <c r="M303" s="35" t="s">
        <v>57</v>
      </c>
      <c r="N303" s="35">
        <v>13</v>
      </c>
      <c r="O303" s="35" t="s">
        <v>104</v>
      </c>
      <c r="P303" s="35" t="s">
        <v>209</v>
      </c>
      <c r="Q303" s="35" t="s">
        <v>152</v>
      </c>
      <c r="R303" s="35" t="s">
        <v>61</v>
      </c>
      <c r="S303" s="35" t="s">
        <v>62</v>
      </c>
      <c r="T303" s="35" t="s">
        <v>63</v>
      </c>
      <c r="U303" s="36">
        <v>11</v>
      </c>
      <c r="V303" s="36">
        <v>110</v>
      </c>
      <c r="W303" s="36">
        <v>12</v>
      </c>
      <c r="X303" s="39">
        <f t="shared" si="54"/>
        <v>122</v>
      </c>
      <c r="Y303" s="36">
        <v>3</v>
      </c>
      <c r="Z303" s="36" t="s">
        <v>64</v>
      </c>
      <c r="AA303" s="36" t="s">
        <v>67</v>
      </c>
      <c r="AB303" s="36" t="s">
        <v>64</v>
      </c>
      <c r="AC303" s="46" t="s">
        <v>65</v>
      </c>
      <c r="AD303" s="41" t="s">
        <v>1079</v>
      </c>
      <c r="AE303" s="39" t="s">
        <v>67</v>
      </c>
      <c r="AF303" s="51"/>
      <c r="AG303" s="35" t="s">
        <v>68</v>
      </c>
      <c r="AH303" s="39">
        <f t="shared" si="46"/>
        <v>41</v>
      </c>
      <c r="AI303" s="39">
        <v>2</v>
      </c>
      <c r="AJ303" s="43">
        <f t="shared" si="47"/>
        <v>6372</v>
      </c>
      <c r="AK303" s="39">
        <f t="shared" si="48"/>
        <v>40.666666666666664</v>
      </c>
      <c r="AL303" s="43">
        <v>0</v>
      </c>
      <c r="AM303" s="43">
        <f t="shared" si="55"/>
        <v>1804000</v>
      </c>
      <c r="AN303" s="43">
        <f t="shared" si="49"/>
        <v>0</v>
      </c>
      <c r="AO303" s="43">
        <f t="shared" si="53"/>
        <v>2970000</v>
      </c>
      <c r="AP303" s="43">
        <f t="shared" si="50"/>
        <v>8551224</v>
      </c>
      <c r="AR303" s="43">
        <f t="shared" si="51"/>
        <v>0</v>
      </c>
      <c r="AS303" s="43">
        <f t="shared" si="52"/>
        <v>13325224</v>
      </c>
      <c r="AT303" s="35" t="s">
        <v>499</v>
      </c>
      <c r="AU303" s="35" t="s">
        <v>500</v>
      </c>
      <c r="AV303" s="35" t="s">
        <v>1080</v>
      </c>
      <c r="AW303" s="35" t="s">
        <v>1081</v>
      </c>
    </row>
    <row r="304" spans="1:49" ht="25.05" customHeight="1" x14ac:dyDescent="0.3">
      <c r="A304" s="35">
        <v>14267</v>
      </c>
      <c r="B304" s="35" t="s">
        <v>138</v>
      </c>
      <c r="C304" s="35" t="s">
        <v>139</v>
      </c>
      <c r="D304" s="36">
        <v>1</v>
      </c>
      <c r="E304" s="36">
        <v>2025</v>
      </c>
      <c r="F304" s="36">
        <v>2025</v>
      </c>
      <c r="G304" s="35" t="s">
        <v>127</v>
      </c>
      <c r="H304" s="35" t="s">
        <v>138</v>
      </c>
      <c r="I304" s="35" t="s">
        <v>140</v>
      </c>
      <c r="J304" s="37" t="s">
        <v>79</v>
      </c>
      <c r="K304" s="35" t="s">
        <v>80</v>
      </c>
      <c r="L304" s="35" t="s">
        <v>56</v>
      </c>
      <c r="M304" s="35" t="s">
        <v>57</v>
      </c>
      <c r="N304" s="35">
        <v>4</v>
      </c>
      <c r="O304" s="35" t="s">
        <v>286</v>
      </c>
      <c r="P304" s="35" t="s">
        <v>287</v>
      </c>
      <c r="Q304" s="35" t="s">
        <v>152</v>
      </c>
      <c r="R304" s="35" t="s">
        <v>61</v>
      </c>
      <c r="S304" s="35" t="s">
        <v>62</v>
      </c>
      <c r="T304" s="35" t="s">
        <v>288</v>
      </c>
      <c r="U304" s="36">
        <v>20</v>
      </c>
      <c r="V304" s="36">
        <v>110</v>
      </c>
      <c r="W304" s="36">
        <v>12</v>
      </c>
      <c r="X304" s="39">
        <f t="shared" si="54"/>
        <v>122</v>
      </c>
      <c r="Y304" s="36">
        <v>4</v>
      </c>
      <c r="Z304" s="36" t="s">
        <v>64</v>
      </c>
      <c r="AA304" s="36" t="s">
        <v>67</v>
      </c>
      <c r="AB304" s="36" t="s">
        <v>64</v>
      </c>
      <c r="AC304" s="46" t="s">
        <v>65</v>
      </c>
      <c r="AD304" s="41" t="s">
        <v>1082</v>
      </c>
      <c r="AE304" s="39" t="s">
        <v>67</v>
      </c>
      <c r="AF304" s="51"/>
      <c r="AG304" s="35" t="s">
        <v>68</v>
      </c>
      <c r="AH304" s="39">
        <f t="shared" si="46"/>
        <v>31</v>
      </c>
      <c r="AI304" s="39">
        <v>2</v>
      </c>
      <c r="AJ304" s="43">
        <f t="shared" si="47"/>
        <v>6372</v>
      </c>
      <c r="AK304" s="39">
        <f t="shared" si="48"/>
        <v>30.5</v>
      </c>
      <c r="AL304" s="43">
        <v>0</v>
      </c>
      <c r="AM304" s="43">
        <f t="shared" si="55"/>
        <v>2480000</v>
      </c>
      <c r="AN304" s="43">
        <f t="shared" si="49"/>
        <v>0</v>
      </c>
      <c r="AO304" s="43">
        <f t="shared" si="53"/>
        <v>5400000</v>
      </c>
      <c r="AP304" s="43">
        <f t="shared" si="50"/>
        <v>15547680</v>
      </c>
      <c r="AR304" s="43">
        <f t="shared" si="51"/>
        <v>0</v>
      </c>
      <c r="AS304" s="43">
        <f t="shared" si="52"/>
        <v>23427680</v>
      </c>
      <c r="AT304" s="35" t="s">
        <v>290</v>
      </c>
      <c r="AU304" s="35" t="s">
        <v>291</v>
      </c>
      <c r="AV304" s="35" t="s">
        <v>292</v>
      </c>
      <c r="AW304" s="35" t="s">
        <v>295</v>
      </c>
    </row>
    <row r="305" spans="1:49" ht="25.05" customHeight="1" x14ac:dyDescent="0.3">
      <c r="A305" s="35">
        <v>14314</v>
      </c>
      <c r="B305" s="35" t="s">
        <v>309</v>
      </c>
      <c r="C305" s="48" t="s">
        <v>310</v>
      </c>
      <c r="D305" s="36">
        <v>1</v>
      </c>
      <c r="E305" s="36">
        <v>2025</v>
      </c>
      <c r="F305" s="36">
        <v>2025</v>
      </c>
      <c r="G305" s="35" t="s">
        <v>127</v>
      </c>
      <c r="H305" s="35" t="s">
        <v>309</v>
      </c>
      <c r="I305" s="35" t="s">
        <v>311</v>
      </c>
      <c r="J305" s="37" t="s">
        <v>79</v>
      </c>
      <c r="K305" s="35" t="s">
        <v>80</v>
      </c>
      <c r="L305" s="35" t="s">
        <v>56</v>
      </c>
      <c r="M305" s="35" t="s">
        <v>57</v>
      </c>
      <c r="N305" s="35">
        <v>3</v>
      </c>
      <c r="O305" s="35" t="s">
        <v>630</v>
      </c>
      <c r="P305" s="35" t="s">
        <v>631</v>
      </c>
      <c r="Q305" s="35" t="s">
        <v>132</v>
      </c>
      <c r="R305" s="35" t="s">
        <v>61</v>
      </c>
      <c r="S305" s="35" t="s">
        <v>62</v>
      </c>
      <c r="T305" s="35" t="s">
        <v>63</v>
      </c>
      <c r="U305" s="36">
        <v>15</v>
      </c>
      <c r="V305" s="36">
        <v>110</v>
      </c>
      <c r="W305" s="36">
        <v>12</v>
      </c>
      <c r="X305" s="39">
        <f t="shared" si="54"/>
        <v>122</v>
      </c>
      <c r="Y305" s="36">
        <v>4</v>
      </c>
      <c r="Z305" s="36" t="s">
        <v>64</v>
      </c>
      <c r="AA305" s="36" t="s">
        <v>67</v>
      </c>
      <c r="AB305" s="36" t="s">
        <v>64</v>
      </c>
      <c r="AC305" s="46" t="s">
        <v>65</v>
      </c>
      <c r="AD305" s="41" t="s">
        <v>1083</v>
      </c>
      <c r="AE305" s="39" t="s">
        <v>67</v>
      </c>
      <c r="AF305" s="51"/>
      <c r="AG305" s="35" t="s">
        <v>68</v>
      </c>
      <c r="AH305" s="39">
        <f t="shared" si="46"/>
        <v>31</v>
      </c>
      <c r="AI305" s="39">
        <v>2</v>
      </c>
      <c r="AJ305" s="43">
        <f t="shared" si="47"/>
        <v>6372</v>
      </c>
      <c r="AK305" s="39">
        <f t="shared" si="48"/>
        <v>30.5</v>
      </c>
      <c r="AL305" s="43">
        <v>0</v>
      </c>
      <c r="AM305" s="43">
        <f t="shared" si="55"/>
        <v>1860000</v>
      </c>
      <c r="AN305" s="43">
        <f t="shared" si="49"/>
        <v>0</v>
      </c>
      <c r="AO305" s="43">
        <f t="shared" si="53"/>
        <v>4050000</v>
      </c>
      <c r="AP305" s="43">
        <f t="shared" si="50"/>
        <v>11660760</v>
      </c>
      <c r="AR305" s="43">
        <f t="shared" si="51"/>
        <v>0</v>
      </c>
      <c r="AS305" s="43">
        <f t="shared" si="52"/>
        <v>17570760</v>
      </c>
      <c r="AT305" s="35" t="s">
        <v>315</v>
      </c>
      <c r="AU305" s="35" t="s">
        <v>316</v>
      </c>
      <c r="AV305" s="35" t="s">
        <v>1084</v>
      </c>
      <c r="AW305" s="35" t="s">
        <v>1085</v>
      </c>
    </row>
    <row r="306" spans="1:49" ht="25.05" customHeight="1" x14ac:dyDescent="0.3">
      <c r="A306" s="35">
        <v>14329</v>
      </c>
      <c r="B306" s="35" t="s">
        <v>125</v>
      </c>
      <c r="C306" s="35" t="s">
        <v>126</v>
      </c>
      <c r="D306" s="36">
        <v>1</v>
      </c>
      <c r="E306" s="36">
        <v>2025</v>
      </c>
      <c r="F306" s="36">
        <v>2025</v>
      </c>
      <c r="G306" s="35" t="s">
        <v>127</v>
      </c>
      <c r="H306" s="35" t="s">
        <v>125</v>
      </c>
      <c r="I306" s="35" t="s">
        <v>128</v>
      </c>
      <c r="J306" s="37" t="s">
        <v>79</v>
      </c>
      <c r="K306" s="35" t="s">
        <v>80</v>
      </c>
      <c r="L306" s="35" t="s">
        <v>56</v>
      </c>
      <c r="M306" s="35" t="s">
        <v>57</v>
      </c>
      <c r="N306" s="35">
        <v>5</v>
      </c>
      <c r="O306" s="35" t="s">
        <v>236</v>
      </c>
      <c r="P306" s="35" t="s">
        <v>237</v>
      </c>
      <c r="Q306" s="35" t="s">
        <v>152</v>
      </c>
      <c r="R306" s="35" t="s">
        <v>61</v>
      </c>
      <c r="S306" s="35" t="s">
        <v>62</v>
      </c>
      <c r="T306" s="35" t="s">
        <v>63</v>
      </c>
      <c r="U306" s="36">
        <v>10</v>
      </c>
      <c r="V306" s="36">
        <v>110</v>
      </c>
      <c r="W306" s="36">
        <v>12</v>
      </c>
      <c r="X306" s="39">
        <f t="shared" si="54"/>
        <v>122</v>
      </c>
      <c r="Y306" s="36">
        <v>4</v>
      </c>
      <c r="Z306" s="36" t="s">
        <v>64</v>
      </c>
      <c r="AA306" s="36" t="s">
        <v>67</v>
      </c>
      <c r="AB306" s="36" t="s">
        <v>64</v>
      </c>
      <c r="AC306" s="46" t="s">
        <v>65</v>
      </c>
      <c r="AD306" s="41" t="s">
        <v>1086</v>
      </c>
      <c r="AE306" s="39" t="s">
        <v>67</v>
      </c>
      <c r="AF306" s="51"/>
      <c r="AG306" s="35" t="s">
        <v>68</v>
      </c>
      <c r="AH306" s="39">
        <f t="shared" si="46"/>
        <v>31</v>
      </c>
      <c r="AI306" s="39">
        <v>2</v>
      </c>
      <c r="AJ306" s="43">
        <f t="shared" si="47"/>
        <v>6372</v>
      </c>
      <c r="AK306" s="39">
        <f t="shared" si="48"/>
        <v>30.5</v>
      </c>
      <c r="AL306" s="43">
        <v>0</v>
      </c>
      <c r="AM306" s="43">
        <f t="shared" si="55"/>
        <v>1240000</v>
      </c>
      <c r="AN306" s="43">
        <f t="shared" si="49"/>
        <v>0</v>
      </c>
      <c r="AO306" s="43">
        <f t="shared" si="53"/>
        <v>2700000</v>
      </c>
      <c r="AP306" s="43">
        <f t="shared" si="50"/>
        <v>7773840</v>
      </c>
      <c r="AR306" s="43">
        <f t="shared" si="51"/>
        <v>0</v>
      </c>
      <c r="AS306" s="43">
        <f t="shared" si="52"/>
        <v>11713840</v>
      </c>
      <c r="AT306" s="35" t="s">
        <v>240</v>
      </c>
      <c r="AU306" s="35" t="s">
        <v>1087</v>
      </c>
      <c r="AV306" s="35" t="s">
        <v>1088</v>
      </c>
      <c r="AW306" s="35" t="s">
        <v>243</v>
      </c>
    </row>
    <row r="307" spans="1:49" ht="25.05" customHeight="1" x14ac:dyDescent="0.3">
      <c r="A307" s="35">
        <v>14330</v>
      </c>
      <c r="B307" s="35" t="s">
        <v>125</v>
      </c>
      <c r="C307" s="35" t="s">
        <v>126</v>
      </c>
      <c r="D307" s="36">
        <v>1</v>
      </c>
      <c r="E307" s="36">
        <v>2025</v>
      </c>
      <c r="F307" s="36">
        <v>2025</v>
      </c>
      <c r="G307" s="35" t="s">
        <v>127</v>
      </c>
      <c r="H307" s="35" t="s">
        <v>125</v>
      </c>
      <c r="I307" s="35" t="s">
        <v>128</v>
      </c>
      <c r="J307" s="37" t="s">
        <v>79</v>
      </c>
      <c r="K307" s="35" t="s">
        <v>80</v>
      </c>
      <c r="L307" s="35" t="s">
        <v>56</v>
      </c>
      <c r="M307" s="35" t="s">
        <v>57</v>
      </c>
      <c r="N307" s="35">
        <v>2</v>
      </c>
      <c r="O307" s="35" t="s">
        <v>143</v>
      </c>
      <c r="P307" s="35" t="s">
        <v>244</v>
      </c>
      <c r="Q307" s="35" t="s">
        <v>152</v>
      </c>
      <c r="R307" s="35" t="s">
        <v>61</v>
      </c>
      <c r="S307" s="35" t="s">
        <v>62</v>
      </c>
      <c r="T307" s="35" t="s">
        <v>63</v>
      </c>
      <c r="U307" s="36">
        <v>10</v>
      </c>
      <c r="V307" s="36">
        <v>110</v>
      </c>
      <c r="W307" s="36">
        <v>12</v>
      </c>
      <c r="X307" s="39">
        <f t="shared" si="54"/>
        <v>122</v>
      </c>
      <c r="Y307" s="36">
        <v>4</v>
      </c>
      <c r="Z307" s="36" t="s">
        <v>64</v>
      </c>
      <c r="AA307" s="36" t="s">
        <v>67</v>
      </c>
      <c r="AB307" s="36" t="s">
        <v>64</v>
      </c>
      <c r="AC307" s="46" t="s">
        <v>65</v>
      </c>
      <c r="AD307" s="41" t="s">
        <v>1089</v>
      </c>
      <c r="AE307" s="39" t="s">
        <v>67</v>
      </c>
      <c r="AF307" s="51"/>
      <c r="AG307" s="35" t="s">
        <v>68</v>
      </c>
      <c r="AH307" s="39">
        <f t="shared" si="46"/>
        <v>31</v>
      </c>
      <c r="AI307" s="39">
        <v>2</v>
      </c>
      <c r="AJ307" s="43">
        <f t="shared" si="47"/>
        <v>6372</v>
      </c>
      <c r="AK307" s="39">
        <f t="shared" si="48"/>
        <v>30.5</v>
      </c>
      <c r="AL307" s="43">
        <v>0</v>
      </c>
      <c r="AM307" s="43">
        <f t="shared" si="55"/>
        <v>1240000</v>
      </c>
      <c r="AN307" s="43">
        <f t="shared" si="49"/>
        <v>0</v>
      </c>
      <c r="AO307" s="43">
        <f t="shared" si="53"/>
        <v>2700000</v>
      </c>
      <c r="AP307" s="43">
        <f t="shared" si="50"/>
        <v>7773840</v>
      </c>
      <c r="AR307" s="43">
        <f t="shared" si="51"/>
        <v>0</v>
      </c>
      <c r="AS307" s="43">
        <f t="shared" si="52"/>
        <v>11713840</v>
      </c>
      <c r="AT307" s="35" t="s">
        <v>240</v>
      </c>
      <c r="AU307" s="35" t="s">
        <v>1087</v>
      </c>
      <c r="AV307" s="35" t="s">
        <v>1090</v>
      </c>
      <c r="AW307" s="35" t="s">
        <v>247</v>
      </c>
    </row>
    <row r="308" spans="1:49" ht="25.05" customHeight="1" x14ac:dyDescent="0.3">
      <c r="A308" s="35">
        <v>14360</v>
      </c>
      <c r="B308" s="35" t="s">
        <v>190</v>
      </c>
      <c r="C308" s="35" t="s">
        <v>191</v>
      </c>
      <c r="D308" s="36">
        <v>1</v>
      </c>
      <c r="E308" s="36">
        <v>2025</v>
      </c>
      <c r="F308" s="36">
        <v>2025</v>
      </c>
      <c r="G308" s="35" t="s">
        <v>127</v>
      </c>
      <c r="H308" s="35" t="s">
        <v>190</v>
      </c>
      <c r="I308" s="35" t="s">
        <v>192</v>
      </c>
      <c r="J308" s="37" t="s">
        <v>79</v>
      </c>
      <c r="K308" s="35" t="s">
        <v>80</v>
      </c>
      <c r="L308" s="35" t="s">
        <v>56</v>
      </c>
      <c r="M308" s="35" t="s">
        <v>57</v>
      </c>
      <c r="N308" s="35">
        <v>13</v>
      </c>
      <c r="O308" s="35" t="s">
        <v>104</v>
      </c>
      <c r="P308" s="35" t="s">
        <v>209</v>
      </c>
      <c r="Q308" s="35" t="s">
        <v>445</v>
      </c>
      <c r="R308" s="35" t="s">
        <v>61</v>
      </c>
      <c r="S308" s="35" t="s">
        <v>62</v>
      </c>
      <c r="T308" s="35" t="s">
        <v>63</v>
      </c>
      <c r="U308" s="36">
        <v>12</v>
      </c>
      <c r="V308" s="36">
        <v>110</v>
      </c>
      <c r="W308" s="36">
        <v>12</v>
      </c>
      <c r="X308" s="39">
        <f t="shared" si="54"/>
        <v>122</v>
      </c>
      <c r="Y308" s="36">
        <v>4</v>
      </c>
      <c r="Z308" s="36" t="s">
        <v>64</v>
      </c>
      <c r="AA308" s="36" t="s">
        <v>64</v>
      </c>
      <c r="AB308" s="36" t="s">
        <v>64</v>
      </c>
      <c r="AC308" s="46" t="s">
        <v>65</v>
      </c>
      <c r="AD308" s="41" t="s">
        <v>1057</v>
      </c>
      <c r="AE308" s="39" t="s">
        <v>67</v>
      </c>
      <c r="AF308" s="51"/>
      <c r="AG308" s="35" t="s">
        <v>68</v>
      </c>
      <c r="AH308" s="39">
        <f t="shared" si="46"/>
        <v>31</v>
      </c>
      <c r="AI308" s="39">
        <v>2</v>
      </c>
      <c r="AJ308" s="43">
        <f t="shared" si="47"/>
        <v>6372</v>
      </c>
      <c r="AK308" s="39">
        <f t="shared" si="48"/>
        <v>30.5</v>
      </c>
      <c r="AL308" s="43">
        <v>0</v>
      </c>
      <c r="AM308" s="43">
        <f t="shared" si="55"/>
        <v>1488000</v>
      </c>
      <c r="AN308" s="43">
        <f t="shared" si="49"/>
        <v>1860000</v>
      </c>
      <c r="AO308" s="43">
        <f t="shared" si="53"/>
        <v>3240000</v>
      </c>
      <c r="AP308" s="43">
        <f t="shared" si="50"/>
        <v>9328608</v>
      </c>
      <c r="AR308" s="43">
        <f t="shared" si="51"/>
        <v>0</v>
      </c>
      <c r="AS308" s="43">
        <f t="shared" si="52"/>
        <v>15916608</v>
      </c>
      <c r="AT308" s="35" t="s">
        <v>195</v>
      </c>
      <c r="AU308" s="35" t="s">
        <v>196</v>
      </c>
      <c r="AV308" s="35" t="s">
        <v>915</v>
      </c>
      <c r="AW308" s="35" t="s">
        <v>916</v>
      </c>
    </row>
    <row r="309" spans="1:49" ht="25.05" customHeight="1" x14ac:dyDescent="0.3">
      <c r="A309" s="35">
        <v>14420</v>
      </c>
      <c r="B309" s="35" t="s">
        <v>309</v>
      </c>
      <c r="C309" s="48" t="s">
        <v>310</v>
      </c>
      <c r="D309" s="36">
        <v>1</v>
      </c>
      <c r="E309" s="36">
        <v>2025</v>
      </c>
      <c r="F309" s="36">
        <v>2025</v>
      </c>
      <c r="G309" s="35" t="s">
        <v>127</v>
      </c>
      <c r="H309" s="35" t="s">
        <v>309</v>
      </c>
      <c r="I309" s="35" t="s">
        <v>311</v>
      </c>
      <c r="J309" s="37" t="s">
        <v>79</v>
      </c>
      <c r="K309" s="35" t="s">
        <v>80</v>
      </c>
      <c r="L309" s="35" t="s">
        <v>56</v>
      </c>
      <c r="M309" s="35" t="s">
        <v>57</v>
      </c>
      <c r="N309" s="35">
        <v>13</v>
      </c>
      <c r="O309" s="35" t="s">
        <v>104</v>
      </c>
      <c r="P309" s="35" t="s">
        <v>312</v>
      </c>
      <c r="Q309" s="35" t="s">
        <v>132</v>
      </c>
      <c r="R309" s="35" t="s">
        <v>61</v>
      </c>
      <c r="S309" s="35" t="s">
        <v>62</v>
      </c>
      <c r="T309" s="35" t="s">
        <v>63</v>
      </c>
      <c r="U309" s="36">
        <v>15</v>
      </c>
      <c r="V309" s="36">
        <v>110</v>
      </c>
      <c r="W309" s="36">
        <v>12</v>
      </c>
      <c r="X309" s="39">
        <f t="shared" si="54"/>
        <v>122</v>
      </c>
      <c r="Y309" s="36">
        <v>4</v>
      </c>
      <c r="Z309" s="36" t="s">
        <v>64</v>
      </c>
      <c r="AA309" s="36" t="s">
        <v>67</v>
      </c>
      <c r="AB309" s="36" t="s">
        <v>64</v>
      </c>
      <c r="AC309" s="46" t="s">
        <v>65</v>
      </c>
      <c r="AD309" s="41" t="s">
        <v>957</v>
      </c>
      <c r="AE309" s="39" t="s">
        <v>67</v>
      </c>
      <c r="AF309" s="51"/>
      <c r="AG309" s="35" t="s">
        <v>68</v>
      </c>
      <c r="AH309" s="39">
        <f t="shared" si="46"/>
        <v>31</v>
      </c>
      <c r="AI309" s="39">
        <v>2</v>
      </c>
      <c r="AJ309" s="43">
        <f t="shared" si="47"/>
        <v>6372</v>
      </c>
      <c r="AK309" s="39">
        <f t="shared" si="48"/>
        <v>30.5</v>
      </c>
      <c r="AL309" s="43">
        <v>0</v>
      </c>
      <c r="AM309" s="43">
        <f t="shared" si="55"/>
        <v>1860000</v>
      </c>
      <c r="AN309" s="43">
        <f t="shared" si="49"/>
        <v>0</v>
      </c>
      <c r="AO309" s="43">
        <f t="shared" si="53"/>
        <v>4050000</v>
      </c>
      <c r="AP309" s="43">
        <f t="shared" si="50"/>
        <v>11660760</v>
      </c>
      <c r="AR309" s="43">
        <f t="shared" si="51"/>
        <v>0</v>
      </c>
      <c r="AS309" s="43">
        <f t="shared" si="52"/>
        <v>17570760</v>
      </c>
      <c r="AT309" s="35" t="s">
        <v>321</v>
      </c>
      <c r="AU309" s="35" t="s">
        <v>316</v>
      </c>
      <c r="AV309" s="35" t="s">
        <v>317</v>
      </c>
      <c r="AW309" s="35" t="s">
        <v>318</v>
      </c>
    </row>
    <row r="310" spans="1:49" ht="25.05" customHeight="1" x14ac:dyDescent="0.3">
      <c r="A310" s="35">
        <v>14453</v>
      </c>
      <c r="B310" s="35" t="s">
        <v>125</v>
      </c>
      <c r="C310" s="35" t="s">
        <v>126</v>
      </c>
      <c r="D310" s="36">
        <v>1</v>
      </c>
      <c r="E310" s="36">
        <v>2025</v>
      </c>
      <c r="F310" s="36">
        <v>2025</v>
      </c>
      <c r="G310" s="35" t="s">
        <v>127</v>
      </c>
      <c r="H310" s="35" t="s">
        <v>125</v>
      </c>
      <c r="I310" s="35" t="s">
        <v>128</v>
      </c>
      <c r="J310" s="37" t="s">
        <v>79</v>
      </c>
      <c r="K310" s="35" t="s">
        <v>80</v>
      </c>
      <c r="L310" s="35" t="s">
        <v>56</v>
      </c>
      <c r="M310" s="35" t="s">
        <v>57</v>
      </c>
      <c r="N310" s="35">
        <v>13</v>
      </c>
      <c r="O310" s="35" t="s">
        <v>104</v>
      </c>
      <c r="P310" s="35" t="s">
        <v>455</v>
      </c>
      <c r="Q310" s="35" t="s">
        <v>563</v>
      </c>
      <c r="R310" s="35" t="s">
        <v>61</v>
      </c>
      <c r="S310" s="35" t="s">
        <v>62</v>
      </c>
      <c r="T310" s="35" t="s">
        <v>63</v>
      </c>
      <c r="U310" s="36">
        <v>10</v>
      </c>
      <c r="V310" s="36">
        <v>110</v>
      </c>
      <c r="W310" s="36">
        <v>12</v>
      </c>
      <c r="X310" s="39">
        <f t="shared" si="54"/>
        <v>122</v>
      </c>
      <c r="Y310" s="36">
        <v>4</v>
      </c>
      <c r="Z310" s="36" t="s">
        <v>67</v>
      </c>
      <c r="AA310" s="36" t="s">
        <v>67</v>
      </c>
      <c r="AB310" s="36" t="s">
        <v>64</v>
      </c>
      <c r="AC310" s="46" t="s">
        <v>65</v>
      </c>
      <c r="AD310" s="41" t="s">
        <v>564</v>
      </c>
      <c r="AE310" s="39" t="s">
        <v>67</v>
      </c>
      <c r="AF310" s="51"/>
      <c r="AG310" s="35" t="s">
        <v>68</v>
      </c>
      <c r="AH310" s="39">
        <f t="shared" si="46"/>
        <v>31</v>
      </c>
      <c r="AI310" s="39">
        <v>2</v>
      </c>
      <c r="AJ310" s="43">
        <f t="shared" si="47"/>
        <v>6372</v>
      </c>
      <c r="AK310" s="39">
        <f t="shared" si="48"/>
        <v>30.5</v>
      </c>
      <c r="AL310" s="43">
        <v>0</v>
      </c>
      <c r="AM310" s="43">
        <f t="shared" si="55"/>
        <v>0</v>
      </c>
      <c r="AN310" s="43">
        <f t="shared" si="49"/>
        <v>0</v>
      </c>
      <c r="AO310" s="43">
        <f t="shared" si="53"/>
        <v>2700000</v>
      </c>
      <c r="AP310" s="43">
        <f t="shared" si="50"/>
        <v>7773840</v>
      </c>
      <c r="AR310" s="43">
        <f t="shared" si="51"/>
        <v>0</v>
      </c>
      <c r="AS310" s="43">
        <f t="shared" si="52"/>
        <v>10473840</v>
      </c>
      <c r="AT310" s="35" t="s">
        <v>565</v>
      </c>
      <c r="AU310" s="35" t="s">
        <v>566</v>
      </c>
      <c r="AV310" s="35" t="s">
        <v>567</v>
      </c>
      <c r="AW310" s="35" t="s">
        <v>568</v>
      </c>
    </row>
    <row r="311" spans="1:49" ht="25.05" customHeight="1" x14ac:dyDescent="0.3">
      <c r="A311" s="35">
        <v>14464</v>
      </c>
      <c r="B311" s="35" t="s">
        <v>309</v>
      </c>
      <c r="C311" s="48" t="s">
        <v>310</v>
      </c>
      <c r="D311" s="36">
        <v>1</v>
      </c>
      <c r="E311" s="36">
        <v>2025</v>
      </c>
      <c r="F311" s="36">
        <v>2025</v>
      </c>
      <c r="G311" s="35" t="s">
        <v>127</v>
      </c>
      <c r="H311" s="35" t="s">
        <v>309</v>
      </c>
      <c r="I311" s="35" t="s">
        <v>311</v>
      </c>
      <c r="J311" s="37" t="s">
        <v>79</v>
      </c>
      <c r="K311" s="35" t="s">
        <v>80</v>
      </c>
      <c r="L311" s="35" t="s">
        <v>56</v>
      </c>
      <c r="M311" s="35" t="s">
        <v>57</v>
      </c>
      <c r="N311" s="35">
        <v>9</v>
      </c>
      <c r="O311" s="35" t="s">
        <v>118</v>
      </c>
      <c r="P311" s="35" t="s">
        <v>672</v>
      </c>
      <c r="Q311" s="35" t="s">
        <v>132</v>
      </c>
      <c r="R311" s="35" t="s">
        <v>61</v>
      </c>
      <c r="S311" s="35" t="s">
        <v>62</v>
      </c>
      <c r="T311" s="35" t="s">
        <v>63</v>
      </c>
      <c r="U311" s="36">
        <v>20</v>
      </c>
      <c r="V311" s="36">
        <v>110</v>
      </c>
      <c r="W311" s="36">
        <v>12</v>
      </c>
      <c r="X311" s="39">
        <f t="shared" si="54"/>
        <v>122</v>
      </c>
      <c r="Y311" s="36">
        <v>4</v>
      </c>
      <c r="Z311" s="36" t="s">
        <v>64</v>
      </c>
      <c r="AA311" s="36" t="s">
        <v>67</v>
      </c>
      <c r="AB311" s="36" t="s">
        <v>64</v>
      </c>
      <c r="AC311" s="46" t="s">
        <v>65</v>
      </c>
      <c r="AD311" s="41" t="s">
        <v>1091</v>
      </c>
      <c r="AE311" s="39" t="s">
        <v>67</v>
      </c>
      <c r="AF311" s="51"/>
      <c r="AG311" s="35" t="s">
        <v>68</v>
      </c>
      <c r="AH311" s="39">
        <f t="shared" si="46"/>
        <v>31</v>
      </c>
      <c r="AI311" s="39">
        <v>2</v>
      </c>
      <c r="AJ311" s="43">
        <f t="shared" si="47"/>
        <v>6372</v>
      </c>
      <c r="AK311" s="39">
        <f t="shared" si="48"/>
        <v>30.5</v>
      </c>
      <c r="AL311" s="43">
        <v>0</v>
      </c>
      <c r="AM311" s="43">
        <f t="shared" si="55"/>
        <v>2480000</v>
      </c>
      <c r="AN311" s="43">
        <f t="shared" si="49"/>
        <v>0</v>
      </c>
      <c r="AO311" s="43">
        <f t="shared" si="53"/>
        <v>5400000</v>
      </c>
      <c r="AP311" s="43">
        <f t="shared" si="50"/>
        <v>15547680</v>
      </c>
      <c r="AR311" s="43">
        <f t="shared" si="51"/>
        <v>0</v>
      </c>
      <c r="AS311" s="43">
        <f t="shared" si="52"/>
        <v>23427680</v>
      </c>
      <c r="AT311" s="35" t="s">
        <v>315</v>
      </c>
      <c r="AU311" s="35" t="s">
        <v>316</v>
      </c>
      <c r="AV311" s="35" t="s">
        <v>1092</v>
      </c>
      <c r="AW311" s="35" t="s">
        <v>675</v>
      </c>
    </row>
    <row r="312" spans="1:49" ht="25.05" customHeight="1" x14ac:dyDescent="0.3">
      <c r="A312" s="35">
        <v>14434</v>
      </c>
      <c r="B312" s="35" t="s">
        <v>125</v>
      </c>
      <c r="C312" s="35" t="s">
        <v>126</v>
      </c>
      <c r="D312" s="36">
        <v>1</v>
      </c>
      <c r="E312" s="36">
        <v>2025</v>
      </c>
      <c r="F312" s="36">
        <v>2025</v>
      </c>
      <c r="G312" s="35" t="s">
        <v>127</v>
      </c>
      <c r="H312" s="35" t="s">
        <v>125</v>
      </c>
      <c r="I312" s="35" t="s">
        <v>128</v>
      </c>
      <c r="J312" s="37" t="s">
        <v>762</v>
      </c>
      <c r="K312" s="35" t="s">
        <v>763</v>
      </c>
      <c r="L312" s="35" t="s">
        <v>56</v>
      </c>
      <c r="M312" s="35" t="s">
        <v>57</v>
      </c>
      <c r="N312" s="35">
        <v>3</v>
      </c>
      <c r="O312" s="35" t="s">
        <v>630</v>
      </c>
      <c r="P312" s="35" t="s">
        <v>1093</v>
      </c>
      <c r="Q312" s="35" t="s">
        <v>152</v>
      </c>
      <c r="R312" s="35" t="s">
        <v>61</v>
      </c>
      <c r="S312" s="35" t="s">
        <v>62</v>
      </c>
      <c r="T312" s="35" t="s">
        <v>63</v>
      </c>
      <c r="U312" s="36">
        <v>10</v>
      </c>
      <c r="V312" s="36">
        <v>108</v>
      </c>
      <c r="W312" s="36">
        <v>12</v>
      </c>
      <c r="X312" s="39">
        <f t="shared" si="54"/>
        <v>120</v>
      </c>
      <c r="Y312" s="36">
        <v>4</v>
      </c>
      <c r="Z312" s="36" t="s">
        <v>64</v>
      </c>
      <c r="AA312" s="36" t="s">
        <v>67</v>
      </c>
      <c r="AB312" s="36" t="s">
        <v>64</v>
      </c>
      <c r="AC312" s="46" t="s">
        <v>65</v>
      </c>
      <c r="AD312" s="41" t="s">
        <v>1094</v>
      </c>
      <c r="AE312" s="39" t="s">
        <v>67</v>
      </c>
      <c r="AF312" s="51"/>
      <c r="AG312" s="35" t="s">
        <v>68</v>
      </c>
      <c r="AH312" s="39">
        <f t="shared" si="46"/>
        <v>30</v>
      </c>
      <c r="AI312" s="39">
        <v>2</v>
      </c>
      <c r="AJ312" s="43">
        <f t="shared" si="47"/>
        <v>6372</v>
      </c>
      <c r="AK312" s="39">
        <f t="shared" si="48"/>
        <v>30</v>
      </c>
      <c r="AL312" s="43">
        <v>0</v>
      </c>
      <c r="AM312" s="43">
        <f t="shared" si="55"/>
        <v>1200000</v>
      </c>
      <c r="AN312" s="43">
        <f t="shared" si="49"/>
        <v>0</v>
      </c>
      <c r="AO312" s="43">
        <f t="shared" si="53"/>
        <v>2700000</v>
      </c>
      <c r="AP312" s="43">
        <f t="shared" si="50"/>
        <v>7646400</v>
      </c>
      <c r="AR312" s="43">
        <f t="shared" si="51"/>
        <v>0</v>
      </c>
      <c r="AS312" s="43">
        <f t="shared" si="52"/>
        <v>11546400</v>
      </c>
      <c r="AT312" s="35" t="s">
        <v>172</v>
      </c>
      <c r="AU312" s="35" t="s">
        <v>173</v>
      </c>
      <c r="AV312" s="35" t="s">
        <v>1095</v>
      </c>
      <c r="AW312" s="35" t="s">
        <v>1096</v>
      </c>
    </row>
    <row r="313" spans="1:49" ht="25.05" customHeight="1" x14ac:dyDescent="0.3">
      <c r="A313" s="35">
        <v>14448</v>
      </c>
      <c r="B313" s="35" t="s">
        <v>125</v>
      </c>
      <c r="C313" s="35" t="s">
        <v>126</v>
      </c>
      <c r="D313" s="36">
        <v>1</v>
      </c>
      <c r="E313" s="36">
        <v>2025</v>
      </c>
      <c r="F313" s="36">
        <v>2025</v>
      </c>
      <c r="G313" s="35" t="s">
        <v>127</v>
      </c>
      <c r="H313" s="35" t="s">
        <v>125</v>
      </c>
      <c r="I313" s="35" t="s">
        <v>128</v>
      </c>
      <c r="J313" s="37" t="s">
        <v>762</v>
      </c>
      <c r="K313" s="35" t="s">
        <v>763</v>
      </c>
      <c r="L313" s="35" t="s">
        <v>56</v>
      </c>
      <c r="M313" s="35" t="s">
        <v>57</v>
      </c>
      <c r="N313" s="35">
        <v>5</v>
      </c>
      <c r="O313" s="35" t="s">
        <v>236</v>
      </c>
      <c r="P313" s="35" t="s">
        <v>1097</v>
      </c>
      <c r="Q313" s="35" t="s">
        <v>152</v>
      </c>
      <c r="R313" s="35" t="s">
        <v>61</v>
      </c>
      <c r="S313" s="35" t="s">
        <v>62</v>
      </c>
      <c r="T313" s="35" t="s">
        <v>63</v>
      </c>
      <c r="U313" s="36">
        <v>10</v>
      </c>
      <c r="V313" s="36">
        <v>108</v>
      </c>
      <c r="W313" s="36">
        <v>12</v>
      </c>
      <c r="X313" s="39">
        <f t="shared" si="54"/>
        <v>120</v>
      </c>
      <c r="Y313" s="36">
        <v>4</v>
      </c>
      <c r="Z313" s="36" t="s">
        <v>64</v>
      </c>
      <c r="AA313" s="36" t="s">
        <v>67</v>
      </c>
      <c r="AB313" s="36" t="s">
        <v>64</v>
      </c>
      <c r="AC313" s="46" t="s">
        <v>65</v>
      </c>
      <c r="AD313" s="41" t="s">
        <v>1098</v>
      </c>
      <c r="AE313" s="39" t="s">
        <v>67</v>
      </c>
      <c r="AF313" s="51"/>
      <c r="AG313" s="35" t="s">
        <v>68</v>
      </c>
      <c r="AH313" s="39">
        <f t="shared" si="46"/>
        <v>30</v>
      </c>
      <c r="AI313" s="39">
        <v>2</v>
      </c>
      <c r="AJ313" s="43">
        <f t="shared" si="47"/>
        <v>6372</v>
      </c>
      <c r="AK313" s="39">
        <f t="shared" si="48"/>
        <v>30</v>
      </c>
      <c r="AL313" s="43">
        <v>0</v>
      </c>
      <c r="AM313" s="43">
        <f t="shared" si="55"/>
        <v>1200000</v>
      </c>
      <c r="AN313" s="43">
        <f t="shared" si="49"/>
        <v>0</v>
      </c>
      <c r="AO313" s="43">
        <f t="shared" si="53"/>
        <v>2700000</v>
      </c>
      <c r="AP313" s="43">
        <f t="shared" si="50"/>
        <v>7646400</v>
      </c>
      <c r="AR313" s="43">
        <f t="shared" si="51"/>
        <v>0</v>
      </c>
      <c r="AS313" s="43">
        <f t="shared" si="52"/>
        <v>11546400</v>
      </c>
      <c r="AT313" s="35" t="s">
        <v>172</v>
      </c>
      <c r="AU313" s="35" t="s">
        <v>173</v>
      </c>
      <c r="AV313" s="35" t="s">
        <v>1099</v>
      </c>
      <c r="AW313" s="35" t="s">
        <v>1100</v>
      </c>
    </row>
    <row r="314" spans="1:49" ht="25.05" customHeight="1" x14ac:dyDescent="0.3">
      <c r="A314" s="35">
        <v>14471</v>
      </c>
      <c r="B314" s="35" t="s">
        <v>190</v>
      </c>
      <c r="C314" s="35" t="s">
        <v>191</v>
      </c>
      <c r="D314" s="36">
        <v>1</v>
      </c>
      <c r="E314" s="36">
        <v>2025</v>
      </c>
      <c r="F314" s="36">
        <v>2025</v>
      </c>
      <c r="G314" s="35" t="s">
        <v>127</v>
      </c>
      <c r="H314" s="35" t="s">
        <v>190</v>
      </c>
      <c r="I314" s="35" t="s">
        <v>192</v>
      </c>
      <c r="J314" s="37" t="s">
        <v>1101</v>
      </c>
      <c r="K314" s="35" t="s">
        <v>65</v>
      </c>
      <c r="L314" s="35" t="s">
        <v>56</v>
      </c>
      <c r="M314" s="35" t="s">
        <v>57</v>
      </c>
      <c r="N314" s="35">
        <v>13</v>
      </c>
      <c r="O314" s="35" t="s">
        <v>104</v>
      </c>
      <c r="P314" s="35" t="s">
        <v>455</v>
      </c>
      <c r="Q314" s="35" t="s">
        <v>152</v>
      </c>
      <c r="R314" s="35" t="s">
        <v>61</v>
      </c>
      <c r="S314" s="35" t="s">
        <v>62</v>
      </c>
      <c r="T314" s="35" t="s">
        <v>495</v>
      </c>
      <c r="U314" s="36">
        <v>15</v>
      </c>
      <c r="V314" s="36">
        <v>122</v>
      </c>
      <c r="W314" s="36">
        <v>12</v>
      </c>
      <c r="X314" s="39">
        <f t="shared" si="54"/>
        <v>134</v>
      </c>
      <c r="Y314" s="36">
        <v>4</v>
      </c>
      <c r="Z314" s="36" t="s">
        <v>64</v>
      </c>
      <c r="AA314" s="36" t="s">
        <v>67</v>
      </c>
      <c r="AB314" s="36" t="s">
        <v>67</v>
      </c>
      <c r="AC314" s="46" t="s">
        <v>1102</v>
      </c>
      <c r="AD314" s="41" t="s">
        <v>1103</v>
      </c>
      <c r="AE314" s="39" t="s">
        <v>67</v>
      </c>
      <c r="AF314" s="51"/>
      <c r="AG314" s="35" t="s">
        <v>68</v>
      </c>
      <c r="AH314" s="39">
        <f t="shared" si="46"/>
        <v>34</v>
      </c>
      <c r="AI314" s="39">
        <v>2</v>
      </c>
      <c r="AJ314" s="43">
        <f t="shared" si="47"/>
        <v>6372</v>
      </c>
      <c r="AK314" s="39">
        <f t="shared" si="48"/>
        <v>33.5</v>
      </c>
      <c r="AL314" s="43">
        <v>0</v>
      </c>
      <c r="AM314" s="43">
        <f t="shared" si="55"/>
        <v>2040000</v>
      </c>
      <c r="AN314" s="43">
        <f t="shared" si="49"/>
        <v>0</v>
      </c>
      <c r="AO314" s="43">
        <f t="shared" si="53"/>
        <v>0</v>
      </c>
      <c r="AP314" s="43">
        <f t="shared" si="50"/>
        <v>12807720</v>
      </c>
      <c r="AR314" s="43">
        <f t="shared" si="51"/>
        <v>0</v>
      </c>
      <c r="AS314" s="43">
        <f t="shared" si="52"/>
        <v>14847720</v>
      </c>
      <c r="AT314" s="35" t="s">
        <v>195</v>
      </c>
      <c r="AU314" s="35" t="s">
        <v>196</v>
      </c>
      <c r="AV314" s="35" t="s">
        <v>921</v>
      </c>
      <c r="AW314" s="35" t="s">
        <v>922</v>
      </c>
    </row>
    <row r="315" spans="1:49" ht="25.05" customHeight="1" x14ac:dyDescent="0.3">
      <c r="A315" s="35">
        <v>14472</v>
      </c>
      <c r="B315" s="35" t="s">
        <v>190</v>
      </c>
      <c r="C315" s="35" t="s">
        <v>191</v>
      </c>
      <c r="D315" s="36">
        <v>1</v>
      </c>
      <c r="E315" s="36">
        <v>2025</v>
      </c>
      <c r="F315" s="36">
        <v>2025</v>
      </c>
      <c r="G315" s="35" t="s">
        <v>127</v>
      </c>
      <c r="H315" s="35" t="s">
        <v>190</v>
      </c>
      <c r="I315" s="35" t="s">
        <v>192</v>
      </c>
      <c r="J315" s="37" t="s">
        <v>1101</v>
      </c>
      <c r="K315" s="35" t="s">
        <v>65</v>
      </c>
      <c r="L315" s="35" t="s">
        <v>56</v>
      </c>
      <c r="M315" s="35" t="s">
        <v>57</v>
      </c>
      <c r="N315" s="35">
        <v>13</v>
      </c>
      <c r="O315" s="35" t="s">
        <v>104</v>
      </c>
      <c r="P315" s="35" t="s">
        <v>455</v>
      </c>
      <c r="Q315" s="35" t="s">
        <v>152</v>
      </c>
      <c r="R315" s="35" t="s">
        <v>61</v>
      </c>
      <c r="S315" s="35" t="s">
        <v>62</v>
      </c>
      <c r="T315" s="35" t="s">
        <v>917</v>
      </c>
      <c r="U315" s="36">
        <v>15</v>
      </c>
      <c r="V315" s="36">
        <v>122</v>
      </c>
      <c r="W315" s="36">
        <v>12</v>
      </c>
      <c r="X315" s="39">
        <f t="shared" si="54"/>
        <v>134</v>
      </c>
      <c r="Y315" s="36">
        <v>4</v>
      </c>
      <c r="Z315" s="36" t="s">
        <v>64</v>
      </c>
      <c r="AA315" s="36" t="s">
        <v>67</v>
      </c>
      <c r="AB315" s="36" t="s">
        <v>67</v>
      </c>
      <c r="AC315" s="46" t="s">
        <v>1102</v>
      </c>
      <c r="AD315" s="41" t="s">
        <v>1103</v>
      </c>
      <c r="AE315" s="39" t="s">
        <v>67</v>
      </c>
      <c r="AF315" s="51"/>
      <c r="AG315" s="35" t="s">
        <v>68</v>
      </c>
      <c r="AH315" s="39">
        <f t="shared" si="46"/>
        <v>34</v>
      </c>
      <c r="AI315" s="39">
        <v>2</v>
      </c>
      <c r="AJ315" s="43">
        <f t="shared" si="47"/>
        <v>6372</v>
      </c>
      <c r="AK315" s="39">
        <f t="shared" si="48"/>
        <v>33.5</v>
      </c>
      <c r="AL315" s="43">
        <v>0</v>
      </c>
      <c r="AM315" s="43">
        <f t="shared" si="55"/>
        <v>2040000</v>
      </c>
      <c r="AN315" s="43">
        <f t="shared" si="49"/>
        <v>0</v>
      </c>
      <c r="AO315" s="43">
        <f t="shared" si="53"/>
        <v>0</v>
      </c>
      <c r="AP315" s="43">
        <f t="shared" si="50"/>
        <v>12807720</v>
      </c>
      <c r="AR315" s="43">
        <f t="shared" si="51"/>
        <v>0</v>
      </c>
      <c r="AS315" s="43">
        <f t="shared" si="52"/>
        <v>14847720</v>
      </c>
      <c r="AT315" s="35" t="s">
        <v>195</v>
      </c>
      <c r="AU315" s="35" t="s">
        <v>196</v>
      </c>
      <c r="AV315" s="35" t="s">
        <v>921</v>
      </c>
      <c r="AW315" s="35" t="s">
        <v>922</v>
      </c>
    </row>
    <row r="316" spans="1:49" ht="25.05" customHeight="1" x14ac:dyDescent="0.3">
      <c r="A316" s="35">
        <v>14473</v>
      </c>
      <c r="B316" s="35" t="s">
        <v>190</v>
      </c>
      <c r="C316" s="35" t="s">
        <v>191</v>
      </c>
      <c r="D316" s="36">
        <v>1</v>
      </c>
      <c r="E316" s="36">
        <v>2025</v>
      </c>
      <c r="F316" s="36">
        <v>2025</v>
      </c>
      <c r="G316" s="35" t="s">
        <v>127</v>
      </c>
      <c r="H316" s="35" t="s">
        <v>190</v>
      </c>
      <c r="I316" s="35" t="s">
        <v>192</v>
      </c>
      <c r="J316" s="37" t="s">
        <v>1101</v>
      </c>
      <c r="K316" s="35" t="s">
        <v>65</v>
      </c>
      <c r="L316" s="35" t="s">
        <v>56</v>
      </c>
      <c r="M316" s="35" t="s">
        <v>57</v>
      </c>
      <c r="N316" s="35">
        <v>13</v>
      </c>
      <c r="O316" s="35" t="s">
        <v>104</v>
      </c>
      <c r="P316" s="35" t="s">
        <v>455</v>
      </c>
      <c r="Q316" s="35" t="s">
        <v>152</v>
      </c>
      <c r="R316" s="35" t="s">
        <v>61</v>
      </c>
      <c r="S316" s="35" t="s">
        <v>62</v>
      </c>
      <c r="T316" s="35" t="s">
        <v>497</v>
      </c>
      <c r="U316" s="36">
        <v>15</v>
      </c>
      <c r="V316" s="36">
        <v>122</v>
      </c>
      <c r="W316" s="36">
        <v>12</v>
      </c>
      <c r="X316" s="39">
        <f t="shared" si="54"/>
        <v>134</v>
      </c>
      <c r="Y316" s="36">
        <v>4</v>
      </c>
      <c r="Z316" s="36" t="s">
        <v>64</v>
      </c>
      <c r="AA316" s="36" t="s">
        <v>67</v>
      </c>
      <c r="AB316" s="36" t="s">
        <v>67</v>
      </c>
      <c r="AC316" s="46" t="s">
        <v>1102</v>
      </c>
      <c r="AD316" s="41" t="s">
        <v>1103</v>
      </c>
      <c r="AE316" s="39" t="s">
        <v>67</v>
      </c>
      <c r="AF316" s="51"/>
      <c r="AG316" s="35" t="s">
        <v>68</v>
      </c>
      <c r="AH316" s="39">
        <f t="shared" si="46"/>
        <v>34</v>
      </c>
      <c r="AI316" s="39">
        <v>2</v>
      </c>
      <c r="AJ316" s="43">
        <f t="shared" si="47"/>
        <v>6372</v>
      </c>
      <c r="AK316" s="39">
        <f t="shared" si="48"/>
        <v>33.5</v>
      </c>
      <c r="AL316" s="43">
        <v>0</v>
      </c>
      <c r="AM316" s="43">
        <f t="shared" si="55"/>
        <v>2040000</v>
      </c>
      <c r="AN316" s="43">
        <f t="shared" si="49"/>
        <v>0</v>
      </c>
      <c r="AO316" s="43">
        <f t="shared" si="53"/>
        <v>0</v>
      </c>
      <c r="AP316" s="43">
        <f t="shared" si="50"/>
        <v>12807720</v>
      </c>
      <c r="AR316" s="43">
        <f t="shared" si="51"/>
        <v>0</v>
      </c>
      <c r="AS316" s="43">
        <f t="shared" si="52"/>
        <v>14847720</v>
      </c>
      <c r="AT316" s="35" t="s">
        <v>195</v>
      </c>
      <c r="AU316" s="35" t="s">
        <v>196</v>
      </c>
      <c r="AV316" s="35" t="s">
        <v>921</v>
      </c>
      <c r="AW316" s="35" t="s">
        <v>1104</v>
      </c>
    </row>
    <row r="317" spans="1:49" ht="25.05" customHeight="1" x14ac:dyDescent="0.3">
      <c r="A317" s="35">
        <v>14474</v>
      </c>
      <c r="B317" s="35" t="s">
        <v>190</v>
      </c>
      <c r="C317" s="35" t="s">
        <v>191</v>
      </c>
      <c r="D317" s="36">
        <v>1</v>
      </c>
      <c r="E317" s="36">
        <v>2025</v>
      </c>
      <c r="F317" s="36">
        <v>2025</v>
      </c>
      <c r="G317" s="35" t="s">
        <v>127</v>
      </c>
      <c r="H317" s="35" t="s">
        <v>190</v>
      </c>
      <c r="I317" s="35" t="s">
        <v>192</v>
      </c>
      <c r="J317" s="37" t="s">
        <v>1101</v>
      </c>
      <c r="K317" s="35" t="s">
        <v>65</v>
      </c>
      <c r="L317" s="35" t="s">
        <v>56</v>
      </c>
      <c r="M317" s="35" t="s">
        <v>57</v>
      </c>
      <c r="N317" s="35">
        <v>13</v>
      </c>
      <c r="O317" s="35" t="s">
        <v>104</v>
      </c>
      <c r="P317" s="35" t="s">
        <v>455</v>
      </c>
      <c r="Q317" s="35" t="s">
        <v>152</v>
      </c>
      <c r="R317" s="35" t="s">
        <v>61</v>
      </c>
      <c r="S317" s="35" t="s">
        <v>62</v>
      </c>
      <c r="T317" s="35" t="s">
        <v>1105</v>
      </c>
      <c r="U317" s="36">
        <v>15</v>
      </c>
      <c r="V317" s="36">
        <v>122</v>
      </c>
      <c r="W317" s="36">
        <v>12</v>
      </c>
      <c r="X317" s="39">
        <f t="shared" si="54"/>
        <v>134</v>
      </c>
      <c r="Y317" s="36">
        <v>4</v>
      </c>
      <c r="Z317" s="36" t="s">
        <v>64</v>
      </c>
      <c r="AA317" s="36" t="s">
        <v>67</v>
      </c>
      <c r="AB317" s="36" t="s">
        <v>67</v>
      </c>
      <c r="AC317" s="46" t="s">
        <v>1102</v>
      </c>
      <c r="AD317" s="41" t="s">
        <v>1103</v>
      </c>
      <c r="AE317" s="39" t="s">
        <v>67</v>
      </c>
      <c r="AF317" s="51"/>
      <c r="AG317" s="35" t="s">
        <v>68</v>
      </c>
      <c r="AH317" s="39">
        <f t="shared" si="46"/>
        <v>34</v>
      </c>
      <c r="AI317" s="39">
        <v>2</v>
      </c>
      <c r="AJ317" s="43">
        <f t="shared" si="47"/>
        <v>6372</v>
      </c>
      <c r="AK317" s="39">
        <f t="shared" si="48"/>
        <v>33.5</v>
      </c>
      <c r="AL317" s="43">
        <v>0</v>
      </c>
      <c r="AM317" s="43">
        <f t="shared" si="55"/>
        <v>2040000</v>
      </c>
      <c r="AN317" s="43">
        <f t="shared" si="49"/>
        <v>0</v>
      </c>
      <c r="AO317" s="43">
        <f t="shared" si="53"/>
        <v>0</v>
      </c>
      <c r="AP317" s="43">
        <f t="shared" si="50"/>
        <v>12807720</v>
      </c>
      <c r="AR317" s="43">
        <f t="shared" si="51"/>
        <v>0</v>
      </c>
      <c r="AS317" s="43">
        <f t="shared" si="52"/>
        <v>14847720</v>
      </c>
      <c r="AT317" s="35" t="s">
        <v>195</v>
      </c>
      <c r="AU317" s="35" t="s">
        <v>196</v>
      </c>
      <c r="AV317" s="35" t="s">
        <v>921</v>
      </c>
      <c r="AW317" s="35" t="s">
        <v>922</v>
      </c>
    </row>
    <row r="318" spans="1:49" ht="25.05" customHeight="1" x14ac:dyDescent="0.3">
      <c r="A318" s="35">
        <v>14328</v>
      </c>
      <c r="B318" s="35" t="s">
        <v>125</v>
      </c>
      <c r="C318" s="35" t="s">
        <v>126</v>
      </c>
      <c r="D318" s="36">
        <v>1</v>
      </c>
      <c r="E318" s="36">
        <v>2025</v>
      </c>
      <c r="F318" s="36">
        <v>2025</v>
      </c>
      <c r="G318" s="35" t="s">
        <v>127</v>
      </c>
      <c r="H318" s="35" t="s">
        <v>125</v>
      </c>
      <c r="I318" s="35" t="s">
        <v>128</v>
      </c>
      <c r="J318" s="37" t="s">
        <v>1106</v>
      </c>
      <c r="K318" s="35" t="s">
        <v>65</v>
      </c>
      <c r="L318" s="35" t="s">
        <v>56</v>
      </c>
      <c r="M318" s="35" t="s">
        <v>57</v>
      </c>
      <c r="N318" s="35">
        <v>13</v>
      </c>
      <c r="O318" s="35" t="s">
        <v>104</v>
      </c>
      <c r="P318" s="35" t="s">
        <v>455</v>
      </c>
      <c r="Q318" s="35" t="s">
        <v>152</v>
      </c>
      <c r="R318" s="35" t="s">
        <v>61</v>
      </c>
      <c r="S318" s="35" t="s">
        <v>62</v>
      </c>
      <c r="T318" s="35" t="s">
        <v>495</v>
      </c>
      <c r="U318" s="36">
        <v>15</v>
      </c>
      <c r="V318" s="36">
        <v>148</v>
      </c>
      <c r="W318" s="36">
        <v>12</v>
      </c>
      <c r="X318" s="39">
        <f t="shared" si="54"/>
        <v>160</v>
      </c>
      <c r="Y318" s="36">
        <v>4</v>
      </c>
      <c r="Z318" s="36" t="s">
        <v>64</v>
      </c>
      <c r="AA318" s="36" t="s">
        <v>67</v>
      </c>
      <c r="AB318" s="36" t="s">
        <v>67</v>
      </c>
      <c r="AC318" s="46" t="s">
        <v>1107</v>
      </c>
      <c r="AD318" s="41" t="s">
        <v>1108</v>
      </c>
      <c r="AE318" s="39" t="s">
        <v>67</v>
      </c>
      <c r="AF318" s="51"/>
      <c r="AG318" s="35" t="s">
        <v>68</v>
      </c>
      <c r="AH318" s="39">
        <f t="shared" si="46"/>
        <v>40</v>
      </c>
      <c r="AI318" s="39">
        <v>2</v>
      </c>
      <c r="AJ318" s="43">
        <f t="shared" si="47"/>
        <v>6372</v>
      </c>
      <c r="AK318" s="39">
        <f t="shared" si="48"/>
        <v>40</v>
      </c>
      <c r="AL318" s="43">
        <v>0</v>
      </c>
      <c r="AM318" s="43">
        <f t="shared" si="55"/>
        <v>2400000</v>
      </c>
      <c r="AN318" s="43">
        <f t="shared" si="49"/>
        <v>0</v>
      </c>
      <c r="AO318" s="43">
        <f t="shared" si="53"/>
        <v>0</v>
      </c>
      <c r="AP318" s="43">
        <f t="shared" si="50"/>
        <v>15292800</v>
      </c>
      <c r="AR318" s="43">
        <f t="shared" si="51"/>
        <v>0</v>
      </c>
      <c r="AS318" s="43">
        <f t="shared" si="52"/>
        <v>17692800</v>
      </c>
      <c r="AT318" s="35" t="s">
        <v>809</v>
      </c>
      <c r="AU318" s="35" t="s">
        <v>810</v>
      </c>
      <c r="AV318" s="35" t="s">
        <v>1109</v>
      </c>
      <c r="AW318" s="35" t="s">
        <v>974</v>
      </c>
    </row>
    <row r="319" spans="1:49" ht="25.05" customHeight="1" x14ac:dyDescent="0.3">
      <c r="A319" s="35">
        <v>14425</v>
      </c>
      <c r="B319" s="35" t="s">
        <v>190</v>
      </c>
      <c r="C319" s="35" t="s">
        <v>191</v>
      </c>
      <c r="D319" s="36">
        <v>1</v>
      </c>
      <c r="E319" s="36">
        <v>2025</v>
      </c>
      <c r="F319" s="36">
        <v>2025</v>
      </c>
      <c r="G319" s="35" t="s">
        <v>127</v>
      </c>
      <c r="H319" s="35" t="s">
        <v>190</v>
      </c>
      <c r="I319" s="35" t="s">
        <v>192</v>
      </c>
      <c r="J319" s="37" t="s">
        <v>1110</v>
      </c>
      <c r="K319" s="35" t="s">
        <v>65</v>
      </c>
      <c r="L319" s="35" t="s">
        <v>56</v>
      </c>
      <c r="M319" s="35" t="s">
        <v>57</v>
      </c>
      <c r="N319" s="35">
        <v>13</v>
      </c>
      <c r="O319" s="35" t="s">
        <v>104</v>
      </c>
      <c r="P319" s="35" t="s">
        <v>455</v>
      </c>
      <c r="Q319" s="35" t="s">
        <v>152</v>
      </c>
      <c r="R319" s="35" t="s">
        <v>61</v>
      </c>
      <c r="S319" s="35" t="s">
        <v>62</v>
      </c>
      <c r="T319" s="35" t="s">
        <v>917</v>
      </c>
      <c r="U319" s="36">
        <v>15</v>
      </c>
      <c r="V319" s="36">
        <v>116</v>
      </c>
      <c r="W319" s="36">
        <v>12</v>
      </c>
      <c r="X319" s="39">
        <f t="shared" si="54"/>
        <v>128</v>
      </c>
      <c r="Y319" s="36">
        <v>4</v>
      </c>
      <c r="Z319" s="36" t="s">
        <v>64</v>
      </c>
      <c r="AA319" s="36" t="s">
        <v>67</v>
      </c>
      <c r="AB319" s="36" t="s">
        <v>67</v>
      </c>
      <c r="AC319" s="46" t="s">
        <v>1111</v>
      </c>
      <c r="AD319" s="41" t="s">
        <v>918</v>
      </c>
      <c r="AE319" s="39" t="s">
        <v>67</v>
      </c>
      <c r="AF319" s="51"/>
      <c r="AG319" s="35" t="s">
        <v>68</v>
      </c>
      <c r="AH319" s="39">
        <f t="shared" si="46"/>
        <v>32</v>
      </c>
      <c r="AI319" s="39">
        <v>1</v>
      </c>
      <c r="AJ319" s="43">
        <f t="shared" si="47"/>
        <v>5074</v>
      </c>
      <c r="AK319" s="39">
        <f t="shared" si="48"/>
        <v>32</v>
      </c>
      <c r="AL319" s="43">
        <v>0</v>
      </c>
      <c r="AM319" s="43">
        <f t="shared" si="55"/>
        <v>1920000</v>
      </c>
      <c r="AN319" s="43">
        <f t="shared" si="49"/>
        <v>0</v>
      </c>
      <c r="AO319" s="43">
        <f t="shared" si="53"/>
        <v>0</v>
      </c>
      <c r="AP319" s="43">
        <f t="shared" si="50"/>
        <v>9742080</v>
      </c>
      <c r="AR319" s="43">
        <f t="shared" si="51"/>
        <v>0</v>
      </c>
      <c r="AS319" s="43">
        <f t="shared" si="52"/>
        <v>11662080</v>
      </c>
      <c r="AT319" s="35" t="s">
        <v>195</v>
      </c>
      <c r="AU319" s="35" t="s">
        <v>196</v>
      </c>
      <c r="AV319" s="35" t="s">
        <v>921</v>
      </c>
      <c r="AW319" s="35" t="s">
        <v>922</v>
      </c>
    </row>
    <row r="320" spans="1:49" ht="25.05" customHeight="1" x14ac:dyDescent="0.3">
      <c r="A320" s="35">
        <v>14467</v>
      </c>
      <c r="B320" s="35" t="s">
        <v>190</v>
      </c>
      <c r="C320" s="35" t="s">
        <v>191</v>
      </c>
      <c r="D320" s="36">
        <v>1</v>
      </c>
      <c r="E320" s="36">
        <v>2025</v>
      </c>
      <c r="F320" s="36">
        <v>2025</v>
      </c>
      <c r="G320" s="35" t="s">
        <v>127</v>
      </c>
      <c r="H320" s="35" t="s">
        <v>190</v>
      </c>
      <c r="I320" s="35" t="s">
        <v>192</v>
      </c>
      <c r="J320" s="37" t="s">
        <v>1112</v>
      </c>
      <c r="K320" s="35" t="s">
        <v>65</v>
      </c>
      <c r="L320" s="35" t="s">
        <v>56</v>
      </c>
      <c r="M320" s="35" t="s">
        <v>57</v>
      </c>
      <c r="N320" s="35">
        <v>13</v>
      </c>
      <c r="O320" s="35" t="s">
        <v>104</v>
      </c>
      <c r="P320" s="35" t="s">
        <v>455</v>
      </c>
      <c r="Q320" s="35" t="s">
        <v>152</v>
      </c>
      <c r="R320" s="35" t="s">
        <v>61</v>
      </c>
      <c r="S320" s="35" t="s">
        <v>62</v>
      </c>
      <c r="T320" s="35" t="s">
        <v>497</v>
      </c>
      <c r="U320" s="36">
        <v>15</v>
      </c>
      <c r="V320" s="36">
        <v>116</v>
      </c>
      <c r="W320" s="36">
        <v>12</v>
      </c>
      <c r="X320" s="39">
        <f t="shared" si="54"/>
        <v>128</v>
      </c>
      <c r="Y320" s="36">
        <v>4</v>
      </c>
      <c r="Z320" s="36" t="s">
        <v>64</v>
      </c>
      <c r="AA320" s="36" t="s">
        <v>67</v>
      </c>
      <c r="AB320" s="36" t="s">
        <v>64</v>
      </c>
      <c r="AC320" s="46" t="s">
        <v>1113</v>
      </c>
      <c r="AD320" s="41" t="s">
        <v>918</v>
      </c>
      <c r="AE320" s="39" t="s">
        <v>67</v>
      </c>
      <c r="AF320" s="51"/>
      <c r="AG320" s="35" t="s">
        <v>68</v>
      </c>
      <c r="AH320" s="39">
        <f t="shared" si="46"/>
        <v>32</v>
      </c>
      <c r="AI320" s="39">
        <v>1</v>
      </c>
      <c r="AJ320" s="43">
        <f t="shared" si="47"/>
        <v>5074</v>
      </c>
      <c r="AK320" s="39">
        <f t="shared" si="48"/>
        <v>32</v>
      </c>
      <c r="AL320" s="43">
        <v>0</v>
      </c>
      <c r="AM320" s="43">
        <f t="shared" si="55"/>
        <v>1920000</v>
      </c>
      <c r="AN320" s="43">
        <f t="shared" si="49"/>
        <v>0</v>
      </c>
      <c r="AO320" s="43">
        <f t="shared" si="53"/>
        <v>4050000</v>
      </c>
      <c r="AP320" s="43">
        <f t="shared" si="50"/>
        <v>9742080</v>
      </c>
      <c r="AR320" s="43">
        <f t="shared" si="51"/>
        <v>0</v>
      </c>
      <c r="AS320" s="43">
        <f t="shared" si="52"/>
        <v>15712080</v>
      </c>
      <c r="AT320" s="35" t="s">
        <v>195</v>
      </c>
      <c r="AU320" s="35" t="s">
        <v>196</v>
      </c>
      <c r="AV320" s="35" t="s">
        <v>921</v>
      </c>
      <c r="AW320" s="35" t="s">
        <v>922</v>
      </c>
    </row>
    <row r="321" spans="1:49" ht="25.05" customHeight="1" x14ac:dyDescent="0.3">
      <c r="A321" s="35">
        <v>14468</v>
      </c>
      <c r="B321" s="35" t="s">
        <v>190</v>
      </c>
      <c r="C321" s="35" t="s">
        <v>191</v>
      </c>
      <c r="D321" s="36">
        <v>1</v>
      </c>
      <c r="E321" s="36">
        <v>2025</v>
      </c>
      <c r="F321" s="36">
        <v>2025</v>
      </c>
      <c r="G321" s="35" t="s">
        <v>127</v>
      </c>
      <c r="H321" s="35" t="s">
        <v>190</v>
      </c>
      <c r="I321" s="35" t="s">
        <v>192</v>
      </c>
      <c r="J321" s="37" t="s">
        <v>1112</v>
      </c>
      <c r="K321" s="35" t="s">
        <v>65</v>
      </c>
      <c r="L321" s="35" t="s">
        <v>56</v>
      </c>
      <c r="M321" s="35" t="s">
        <v>57</v>
      </c>
      <c r="N321" s="35">
        <v>13</v>
      </c>
      <c r="O321" s="35" t="s">
        <v>104</v>
      </c>
      <c r="P321" s="35" t="s">
        <v>455</v>
      </c>
      <c r="Q321" s="35" t="s">
        <v>152</v>
      </c>
      <c r="R321" s="35" t="s">
        <v>61</v>
      </c>
      <c r="S321" s="35" t="s">
        <v>62</v>
      </c>
      <c r="T321" s="35" t="s">
        <v>917</v>
      </c>
      <c r="U321" s="36">
        <v>15</v>
      </c>
      <c r="V321" s="36">
        <v>116</v>
      </c>
      <c r="W321" s="36">
        <v>12</v>
      </c>
      <c r="X321" s="39">
        <f t="shared" si="54"/>
        <v>128</v>
      </c>
      <c r="Y321" s="36">
        <v>4</v>
      </c>
      <c r="Z321" s="36" t="s">
        <v>64</v>
      </c>
      <c r="AA321" s="36" t="s">
        <v>67</v>
      </c>
      <c r="AB321" s="36" t="s">
        <v>64</v>
      </c>
      <c r="AC321" s="46" t="s">
        <v>1113</v>
      </c>
      <c r="AD321" s="41" t="s">
        <v>918</v>
      </c>
      <c r="AE321" s="39" t="s">
        <v>67</v>
      </c>
      <c r="AF321" s="51"/>
      <c r="AG321" s="35" t="s">
        <v>68</v>
      </c>
      <c r="AH321" s="39">
        <f t="shared" si="46"/>
        <v>32</v>
      </c>
      <c r="AI321" s="39">
        <v>1</v>
      </c>
      <c r="AJ321" s="43">
        <f t="shared" si="47"/>
        <v>5074</v>
      </c>
      <c r="AK321" s="39">
        <f t="shared" si="48"/>
        <v>32</v>
      </c>
      <c r="AL321" s="43">
        <v>0</v>
      </c>
      <c r="AM321" s="43">
        <f t="shared" si="55"/>
        <v>1920000</v>
      </c>
      <c r="AN321" s="43">
        <f t="shared" si="49"/>
        <v>0</v>
      </c>
      <c r="AO321" s="43">
        <f t="shared" si="53"/>
        <v>4050000</v>
      </c>
      <c r="AP321" s="43">
        <f t="shared" si="50"/>
        <v>9742080</v>
      </c>
      <c r="AR321" s="43">
        <f t="shared" si="51"/>
        <v>0</v>
      </c>
      <c r="AS321" s="43">
        <f t="shared" si="52"/>
        <v>15712080</v>
      </c>
      <c r="AT321" s="35" t="s">
        <v>195</v>
      </c>
      <c r="AU321" s="35" t="s">
        <v>196</v>
      </c>
      <c r="AV321" s="35" t="s">
        <v>921</v>
      </c>
      <c r="AW321" s="35" t="s">
        <v>922</v>
      </c>
    </row>
    <row r="322" spans="1:49" ht="25.05" customHeight="1" x14ac:dyDescent="0.3">
      <c r="A322" s="35">
        <v>14469</v>
      </c>
      <c r="B322" s="35" t="s">
        <v>190</v>
      </c>
      <c r="C322" s="35" t="s">
        <v>191</v>
      </c>
      <c r="D322" s="36">
        <v>1</v>
      </c>
      <c r="E322" s="36">
        <v>2025</v>
      </c>
      <c r="F322" s="36">
        <v>2025</v>
      </c>
      <c r="G322" s="35" t="s">
        <v>127</v>
      </c>
      <c r="H322" s="35" t="s">
        <v>190</v>
      </c>
      <c r="I322" s="35" t="s">
        <v>192</v>
      </c>
      <c r="J322" s="37" t="s">
        <v>1112</v>
      </c>
      <c r="K322" s="35" t="s">
        <v>65</v>
      </c>
      <c r="L322" s="35" t="s">
        <v>56</v>
      </c>
      <c r="M322" s="35" t="s">
        <v>57</v>
      </c>
      <c r="N322" s="35">
        <v>13</v>
      </c>
      <c r="O322" s="35" t="s">
        <v>104</v>
      </c>
      <c r="P322" s="35" t="s">
        <v>209</v>
      </c>
      <c r="Q322" s="35" t="s">
        <v>152</v>
      </c>
      <c r="R322" s="35" t="s">
        <v>61</v>
      </c>
      <c r="S322" s="35" t="s">
        <v>62</v>
      </c>
      <c r="T322" s="35" t="s">
        <v>917</v>
      </c>
      <c r="U322" s="36">
        <v>15</v>
      </c>
      <c r="V322" s="36">
        <v>116</v>
      </c>
      <c r="W322" s="36">
        <v>12</v>
      </c>
      <c r="X322" s="39">
        <f t="shared" si="54"/>
        <v>128</v>
      </c>
      <c r="Y322" s="36">
        <v>4</v>
      </c>
      <c r="Z322" s="36" t="s">
        <v>64</v>
      </c>
      <c r="AA322" s="36" t="s">
        <v>67</v>
      </c>
      <c r="AB322" s="36" t="s">
        <v>67</v>
      </c>
      <c r="AC322" s="46" t="s">
        <v>1113</v>
      </c>
      <c r="AD322" s="41" t="s">
        <v>918</v>
      </c>
      <c r="AE322" s="39" t="s">
        <v>67</v>
      </c>
      <c r="AF322" s="51"/>
      <c r="AG322" s="35" t="s">
        <v>68</v>
      </c>
      <c r="AH322" s="39">
        <f t="shared" ref="AH322:AH374" si="56">ROUNDUP(AK322,0)</f>
        <v>32</v>
      </c>
      <c r="AI322" s="39">
        <v>1</v>
      </c>
      <c r="AJ322" s="43">
        <f t="shared" ref="AJ322:AJ385" si="57">IF(AI322=1,5074,IF(AI322=2,6372,IF(AI322=3,7434,"ERROR")))</f>
        <v>5074</v>
      </c>
      <c r="AK322" s="39">
        <f t="shared" ref="AK322:AK374" si="58">+(X322/Y322)</f>
        <v>32</v>
      </c>
      <c r="AL322" s="43">
        <v>0</v>
      </c>
      <c r="AM322" s="43">
        <f t="shared" si="55"/>
        <v>1920000</v>
      </c>
      <c r="AN322" s="43">
        <f t="shared" ref="AN322:AN385" si="59">IF(AA322="SI",5000*AH322*U322,0)</f>
        <v>0</v>
      </c>
      <c r="AO322" s="43">
        <f t="shared" ref="AO322:AO385" si="60">IF(AB322="SI",270000*U322,0)</f>
        <v>0</v>
      </c>
      <c r="AP322" s="43">
        <f t="shared" ref="AP322:AP385" si="61">+(AJ322*X322*U322)</f>
        <v>9742080</v>
      </c>
      <c r="AR322" s="43">
        <f t="shared" ref="AR322:AR360" si="62">+(AL322*U322)</f>
        <v>0</v>
      </c>
      <c r="AS322" s="43">
        <f t="shared" ref="AS322:AS360" si="63">+(AM322+AN322+AO322+AP322+AR322)</f>
        <v>11662080</v>
      </c>
      <c r="AT322" s="35" t="s">
        <v>195</v>
      </c>
      <c r="AU322" s="35" t="s">
        <v>196</v>
      </c>
      <c r="AV322" s="35" t="s">
        <v>921</v>
      </c>
      <c r="AW322" s="35" t="s">
        <v>922</v>
      </c>
    </row>
    <row r="323" spans="1:49" ht="25.05" customHeight="1" x14ac:dyDescent="0.3">
      <c r="A323" s="35">
        <v>14257</v>
      </c>
      <c r="B323" s="35" t="s">
        <v>138</v>
      </c>
      <c r="C323" s="35" t="s">
        <v>139</v>
      </c>
      <c r="D323" s="36">
        <v>1</v>
      </c>
      <c r="E323" s="36">
        <v>2025</v>
      </c>
      <c r="F323" s="36">
        <v>2025</v>
      </c>
      <c r="G323" s="35" t="s">
        <v>127</v>
      </c>
      <c r="H323" s="35" t="s">
        <v>138</v>
      </c>
      <c r="I323" s="35" t="s">
        <v>140</v>
      </c>
      <c r="J323" s="37" t="s">
        <v>923</v>
      </c>
      <c r="K323" s="35" t="s">
        <v>65</v>
      </c>
      <c r="L323" s="35" t="s">
        <v>56</v>
      </c>
      <c r="M323" s="35" t="s">
        <v>57</v>
      </c>
      <c r="N323" s="35">
        <v>13</v>
      </c>
      <c r="O323" s="35" t="s">
        <v>104</v>
      </c>
      <c r="P323" s="35" t="s">
        <v>209</v>
      </c>
      <c r="Q323" s="35" t="s">
        <v>152</v>
      </c>
      <c r="R323" s="35" t="s">
        <v>61</v>
      </c>
      <c r="S323" s="35" t="s">
        <v>62</v>
      </c>
      <c r="T323" s="35" t="s">
        <v>1105</v>
      </c>
      <c r="U323" s="36">
        <v>16</v>
      </c>
      <c r="V323" s="36">
        <v>78</v>
      </c>
      <c r="W323" s="36">
        <v>12</v>
      </c>
      <c r="X323" s="39">
        <f t="shared" si="54"/>
        <v>90</v>
      </c>
      <c r="Y323" s="36">
        <v>4</v>
      </c>
      <c r="Z323" s="36" t="s">
        <v>64</v>
      </c>
      <c r="AA323" s="36" t="s">
        <v>67</v>
      </c>
      <c r="AB323" s="45" t="s">
        <v>67</v>
      </c>
      <c r="AC323" s="46" t="s">
        <v>924</v>
      </c>
      <c r="AD323" s="41" t="s">
        <v>1114</v>
      </c>
      <c r="AE323" s="39" t="s">
        <v>67</v>
      </c>
      <c r="AF323" s="51"/>
      <c r="AG323" s="35" t="s">
        <v>68</v>
      </c>
      <c r="AH323" s="39">
        <f t="shared" si="56"/>
        <v>23</v>
      </c>
      <c r="AI323" s="39">
        <v>2</v>
      </c>
      <c r="AJ323" s="43">
        <f t="shared" si="57"/>
        <v>6372</v>
      </c>
      <c r="AK323" s="39">
        <f t="shared" si="58"/>
        <v>22.5</v>
      </c>
      <c r="AL323" s="43">
        <v>0</v>
      </c>
      <c r="AM323" s="43">
        <f t="shared" si="55"/>
        <v>1472000</v>
      </c>
      <c r="AN323" s="43">
        <f t="shared" si="59"/>
        <v>0</v>
      </c>
      <c r="AO323" s="43">
        <f t="shared" si="60"/>
        <v>0</v>
      </c>
      <c r="AP323" s="43">
        <f t="shared" si="61"/>
        <v>9175680</v>
      </c>
      <c r="AR323" s="43">
        <f t="shared" si="62"/>
        <v>0</v>
      </c>
      <c r="AS323" s="43">
        <f t="shared" si="63"/>
        <v>10647680</v>
      </c>
      <c r="AT323" s="35" t="s">
        <v>972</v>
      </c>
      <c r="AU323" s="35" t="s">
        <v>840</v>
      </c>
      <c r="AV323" s="35" t="s">
        <v>973</v>
      </c>
      <c r="AW323" s="35" t="s">
        <v>983</v>
      </c>
    </row>
    <row r="324" spans="1:49" ht="25.05" customHeight="1" x14ac:dyDescent="0.3">
      <c r="A324" s="35">
        <v>14398</v>
      </c>
      <c r="B324" s="35" t="s">
        <v>190</v>
      </c>
      <c r="C324" s="35" t="s">
        <v>191</v>
      </c>
      <c r="D324" s="36">
        <v>1</v>
      </c>
      <c r="E324" s="36">
        <v>2025</v>
      </c>
      <c r="F324" s="36">
        <v>2025</v>
      </c>
      <c r="G324" s="35" t="s">
        <v>127</v>
      </c>
      <c r="H324" s="35" t="s">
        <v>190</v>
      </c>
      <c r="I324" s="35" t="s">
        <v>192</v>
      </c>
      <c r="J324" s="37" t="s">
        <v>1115</v>
      </c>
      <c r="K324" s="35" t="s">
        <v>65</v>
      </c>
      <c r="L324" s="35" t="s">
        <v>56</v>
      </c>
      <c r="M324" s="35" t="s">
        <v>57</v>
      </c>
      <c r="N324" s="35">
        <v>13</v>
      </c>
      <c r="O324" s="35" t="s">
        <v>104</v>
      </c>
      <c r="P324" s="35" t="s">
        <v>151</v>
      </c>
      <c r="Q324" s="35" t="s">
        <v>152</v>
      </c>
      <c r="R324" s="35" t="s">
        <v>61</v>
      </c>
      <c r="S324" s="35" t="s">
        <v>62</v>
      </c>
      <c r="T324" s="35" t="s">
        <v>497</v>
      </c>
      <c r="U324" s="36">
        <v>12</v>
      </c>
      <c r="V324" s="36">
        <v>80</v>
      </c>
      <c r="W324" s="36">
        <v>12</v>
      </c>
      <c r="X324" s="39">
        <f t="shared" si="54"/>
        <v>92</v>
      </c>
      <c r="Y324" s="36">
        <v>4</v>
      </c>
      <c r="Z324" s="36" t="s">
        <v>64</v>
      </c>
      <c r="AA324" s="36" t="s">
        <v>67</v>
      </c>
      <c r="AB324" s="36" t="s">
        <v>67</v>
      </c>
      <c r="AC324" s="46" t="s">
        <v>1116</v>
      </c>
      <c r="AD324" s="41" t="s">
        <v>1117</v>
      </c>
      <c r="AE324" s="39" t="s">
        <v>67</v>
      </c>
      <c r="AF324" s="51"/>
      <c r="AG324" s="35" t="s">
        <v>68</v>
      </c>
      <c r="AH324" s="39">
        <f t="shared" si="56"/>
        <v>23</v>
      </c>
      <c r="AI324" s="39">
        <v>2</v>
      </c>
      <c r="AJ324" s="43">
        <f t="shared" si="57"/>
        <v>6372</v>
      </c>
      <c r="AK324" s="39">
        <f t="shared" si="58"/>
        <v>23</v>
      </c>
      <c r="AL324" s="43">
        <v>0</v>
      </c>
      <c r="AM324" s="43">
        <f t="shared" si="55"/>
        <v>1104000</v>
      </c>
      <c r="AN324" s="43">
        <f t="shared" si="59"/>
        <v>0</v>
      </c>
      <c r="AO324" s="43">
        <f t="shared" si="60"/>
        <v>0</v>
      </c>
      <c r="AP324" s="43">
        <f t="shared" si="61"/>
        <v>7034688</v>
      </c>
      <c r="AR324" s="43">
        <f t="shared" si="62"/>
        <v>0</v>
      </c>
      <c r="AS324" s="43">
        <f t="shared" si="63"/>
        <v>8138688</v>
      </c>
      <c r="AT324" s="35" t="s">
        <v>195</v>
      </c>
      <c r="AU324" s="35" t="s">
        <v>196</v>
      </c>
      <c r="AV324" s="35" t="s">
        <v>921</v>
      </c>
      <c r="AW324" s="35" t="s">
        <v>922</v>
      </c>
    </row>
    <row r="325" spans="1:49" ht="25.05" customHeight="1" x14ac:dyDescent="0.3">
      <c r="A325" s="35">
        <v>14382</v>
      </c>
      <c r="B325" s="35" t="s">
        <v>190</v>
      </c>
      <c r="C325" s="35" t="s">
        <v>191</v>
      </c>
      <c r="D325" s="36">
        <v>1</v>
      </c>
      <c r="E325" s="36">
        <v>2025</v>
      </c>
      <c r="F325" s="36">
        <v>2025</v>
      </c>
      <c r="G325" s="35" t="s">
        <v>127</v>
      </c>
      <c r="H325" s="35" t="s">
        <v>190</v>
      </c>
      <c r="I325" s="35" t="s">
        <v>192</v>
      </c>
      <c r="J325" s="37" t="s">
        <v>1118</v>
      </c>
      <c r="K325" s="35" t="s">
        <v>65</v>
      </c>
      <c r="L325" s="35" t="s">
        <v>56</v>
      </c>
      <c r="M325" s="35" t="s">
        <v>57</v>
      </c>
      <c r="N325" s="35">
        <v>13</v>
      </c>
      <c r="O325" s="35" t="s">
        <v>104</v>
      </c>
      <c r="P325" s="35" t="s">
        <v>151</v>
      </c>
      <c r="Q325" s="35" t="s">
        <v>152</v>
      </c>
      <c r="R325" s="35" t="s">
        <v>61</v>
      </c>
      <c r="S325" s="35" t="s">
        <v>62</v>
      </c>
      <c r="T325" s="35" t="s">
        <v>1105</v>
      </c>
      <c r="U325" s="36">
        <v>12</v>
      </c>
      <c r="V325" s="36">
        <v>60</v>
      </c>
      <c r="W325" s="36">
        <v>12</v>
      </c>
      <c r="X325" s="39">
        <f t="shared" si="54"/>
        <v>72</v>
      </c>
      <c r="Y325" s="36">
        <v>4</v>
      </c>
      <c r="Z325" s="36" t="s">
        <v>64</v>
      </c>
      <c r="AA325" s="36" t="s">
        <v>67</v>
      </c>
      <c r="AB325" s="45" t="s">
        <v>67</v>
      </c>
      <c r="AC325" s="46" t="s">
        <v>1119</v>
      </c>
      <c r="AD325" s="41" t="s">
        <v>1117</v>
      </c>
      <c r="AE325" s="39" t="s">
        <v>67</v>
      </c>
      <c r="AF325" s="51"/>
      <c r="AG325" s="35" t="s">
        <v>68</v>
      </c>
      <c r="AH325" s="39">
        <f t="shared" si="56"/>
        <v>18</v>
      </c>
      <c r="AI325" s="39">
        <v>2</v>
      </c>
      <c r="AJ325" s="43">
        <f t="shared" si="57"/>
        <v>6372</v>
      </c>
      <c r="AK325" s="39">
        <f t="shared" si="58"/>
        <v>18</v>
      </c>
      <c r="AL325" s="43">
        <v>0</v>
      </c>
      <c r="AM325" s="43">
        <f t="shared" si="55"/>
        <v>864000</v>
      </c>
      <c r="AN325" s="43">
        <f t="shared" si="59"/>
        <v>0</v>
      </c>
      <c r="AO325" s="43">
        <f t="shared" si="60"/>
        <v>0</v>
      </c>
      <c r="AP325" s="43">
        <f t="shared" si="61"/>
        <v>5505408</v>
      </c>
      <c r="AR325" s="43">
        <f t="shared" si="62"/>
        <v>0</v>
      </c>
      <c r="AS325" s="43">
        <f t="shared" si="63"/>
        <v>6369408</v>
      </c>
      <c r="AT325" s="35" t="s">
        <v>195</v>
      </c>
      <c r="AU325" s="35" t="s">
        <v>196</v>
      </c>
      <c r="AV325" s="35" t="s">
        <v>921</v>
      </c>
      <c r="AW325" s="35" t="s">
        <v>922</v>
      </c>
    </row>
    <row r="326" spans="1:49" s="64" customFormat="1" ht="25.05" customHeight="1" x14ac:dyDescent="0.3">
      <c r="A326" s="61">
        <v>14491</v>
      </c>
      <c r="B326" s="61" t="s">
        <v>49</v>
      </c>
      <c r="C326" s="61" t="s">
        <v>50</v>
      </c>
      <c r="D326" s="62">
        <v>4</v>
      </c>
      <c r="E326" s="62">
        <v>2025</v>
      </c>
      <c r="F326" s="62">
        <v>2025</v>
      </c>
      <c r="G326" s="61" t="s">
        <v>127</v>
      </c>
      <c r="H326" s="61" t="s">
        <v>49</v>
      </c>
      <c r="I326" s="61" t="s">
        <v>452</v>
      </c>
      <c r="J326" s="63" t="s">
        <v>1120</v>
      </c>
      <c r="K326" s="61" t="s">
        <v>65</v>
      </c>
      <c r="L326" s="61" t="s">
        <v>56</v>
      </c>
      <c r="M326" s="61" t="s">
        <v>57</v>
      </c>
      <c r="N326" s="61">
        <v>13</v>
      </c>
      <c r="O326" s="61" t="s">
        <v>104</v>
      </c>
      <c r="P326" s="61" t="s">
        <v>768</v>
      </c>
      <c r="Q326" s="61" t="s">
        <v>152</v>
      </c>
      <c r="R326" s="61" t="s">
        <v>61</v>
      </c>
      <c r="S326" s="61" t="s">
        <v>62</v>
      </c>
      <c r="T326" s="61" t="s">
        <v>63</v>
      </c>
      <c r="U326" s="62">
        <v>15</v>
      </c>
      <c r="V326" s="62">
        <v>80</v>
      </c>
      <c r="W326" s="62">
        <v>12</v>
      </c>
      <c r="X326" s="64">
        <f t="shared" si="54"/>
        <v>92</v>
      </c>
      <c r="Y326" s="62">
        <v>5</v>
      </c>
      <c r="Z326" s="62" t="s">
        <v>64</v>
      </c>
      <c r="AA326" s="62" t="s">
        <v>67</v>
      </c>
      <c r="AB326" s="62" t="s">
        <v>64</v>
      </c>
      <c r="AC326" s="65" t="s">
        <v>1121</v>
      </c>
      <c r="AD326" s="66" t="s">
        <v>769</v>
      </c>
      <c r="AE326" s="64" t="s">
        <v>67</v>
      </c>
      <c r="AF326" s="67"/>
      <c r="AG326" s="61" t="s">
        <v>68</v>
      </c>
      <c r="AH326" s="64">
        <f t="shared" si="56"/>
        <v>19</v>
      </c>
      <c r="AI326" s="64">
        <v>1</v>
      </c>
      <c r="AJ326" s="68">
        <f t="shared" si="57"/>
        <v>5074</v>
      </c>
      <c r="AK326" s="64">
        <f t="shared" si="58"/>
        <v>18.399999999999999</v>
      </c>
      <c r="AL326" s="68">
        <v>0</v>
      </c>
      <c r="AM326" s="68">
        <f t="shared" si="55"/>
        <v>1140000</v>
      </c>
      <c r="AN326" s="68">
        <f t="shared" si="59"/>
        <v>0</v>
      </c>
      <c r="AO326" s="68">
        <f>IF(AB326="SI",250000*U326,0)</f>
        <v>3750000</v>
      </c>
      <c r="AP326" s="68">
        <f t="shared" si="61"/>
        <v>7002120</v>
      </c>
      <c r="AQ326" s="68"/>
      <c r="AR326" s="68">
        <f t="shared" si="62"/>
        <v>0</v>
      </c>
      <c r="AS326" s="68">
        <f t="shared" si="63"/>
        <v>11892120</v>
      </c>
      <c r="AT326" s="61" t="s">
        <v>479</v>
      </c>
      <c r="AU326" s="61" t="s">
        <v>480</v>
      </c>
      <c r="AV326" s="61" t="s">
        <v>481</v>
      </c>
      <c r="AW326" s="61" t="s">
        <v>482</v>
      </c>
    </row>
    <row r="327" spans="1:49" s="64" customFormat="1" ht="25.05" customHeight="1" x14ac:dyDescent="0.3">
      <c r="A327" s="61">
        <v>14486</v>
      </c>
      <c r="B327" s="61" t="s">
        <v>49</v>
      </c>
      <c r="C327" s="61" t="s">
        <v>50</v>
      </c>
      <c r="D327" s="62">
        <v>4</v>
      </c>
      <c r="E327" s="62">
        <v>2025</v>
      </c>
      <c r="F327" s="62">
        <v>2025</v>
      </c>
      <c r="G327" s="61" t="s">
        <v>127</v>
      </c>
      <c r="H327" s="61" t="s">
        <v>49</v>
      </c>
      <c r="I327" s="61" t="s">
        <v>452</v>
      </c>
      <c r="J327" s="63" t="s">
        <v>1122</v>
      </c>
      <c r="K327" s="61" t="s">
        <v>65</v>
      </c>
      <c r="L327" s="61" t="s">
        <v>56</v>
      </c>
      <c r="M327" s="61" t="s">
        <v>57</v>
      </c>
      <c r="N327" s="61">
        <v>13</v>
      </c>
      <c r="O327" s="61" t="s">
        <v>104</v>
      </c>
      <c r="P327" s="61" t="s">
        <v>341</v>
      </c>
      <c r="Q327" s="61" t="s">
        <v>152</v>
      </c>
      <c r="R327" s="61" t="s">
        <v>61</v>
      </c>
      <c r="S327" s="61" t="s">
        <v>62</v>
      </c>
      <c r="T327" s="61" t="s">
        <v>63</v>
      </c>
      <c r="U327" s="62">
        <v>15</v>
      </c>
      <c r="V327" s="62">
        <v>80</v>
      </c>
      <c r="W327" s="62">
        <v>12</v>
      </c>
      <c r="X327" s="64">
        <f t="shared" si="54"/>
        <v>92</v>
      </c>
      <c r="Y327" s="62">
        <v>5</v>
      </c>
      <c r="Z327" s="62" t="s">
        <v>64</v>
      </c>
      <c r="AA327" s="62" t="s">
        <v>67</v>
      </c>
      <c r="AB327" s="62" t="s">
        <v>64</v>
      </c>
      <c r="AC327" s="65" t="s">
        <v>1121</v>
      </c>
      <c r="AD327" s="66" t="s">
        <v>1123</v>
      </c>
      <c r="AE327" s="64" t="s">
        <v>67</v>
      </c>
      <c r="AF327" s="67"/>
      <c r="AG327" s="61" t="s">
        <v>68</v>
      </c>
      <c r="AH327" s="64">
        <f t="shared" si="56"/>
        <v>19</v>
      </c>
      <c r="AI327" s="64">
        <v>1</v>
      </c>
      <c r="AJ327" s="68">
        <f t="shared" si="57"/>
        <v>5074</v>
      </c>
      <c r="AK327" s="64">
        <f t="shared" si="58"/>
        <v>18.399999999999999</v>
      </c>
      <c r="AL327" s="68">
        <v>0</v>
      </c>
      <c r="AM327" s="68">
        <f t="shared" si="55"/>
        <v>1140000</v>
      </c>
      <c r="AN327" s="68">
        <f t="shared" si="59"/>
        <v>0</v>
      </c>
      <c r="AO327" s="68">
        <f>IF(AB327="SI",250000*U327,0)</f>
        <v>3750000</v>
      </c>
      <c r="AP327" s="68">
        <f t="shared" si="61"/>
        <v>7002120</v>
      </c>
      <c r="AQ327" s="68"/>
      <c r="AR327" s="68">
        <f t="shared" si="62"/>
        <v>0</v>
      </c>
      <c r="AS327" s="68">
        <f t="shared" si="63"/>
        <v>11892120</v>
      </c>
      <c r="AT327" s="61" t="s">
        <v>479</v>
      </c>
      <c r="AU327" s="61" t="s">
        <v>480</v>
      </c>
      <c r="AV327" s="61" t="s">
        <v>481</v>
      </c>
      <c r="AW327" s="61" t="s">
        <v>482</v>
      </c>
    </row>
    <row r="328" spans="1:49" s="64" customFormat="1" ht="25.05" customHeight="1" x14ac:dyDescent="0.3">
      <c r="A328" s="61">
        <v>14489</v>
      </c>
      <c r="B328" s="61" t="s">
        <v>49</v>
      </c>
      <c r="C328" s="61" t="s">
        <v>50</v>
      </c>
      <c r="D328" s="62">
        <v>4</v>
      </c>
      <c r="E328" s="62">
        <v>2025</v>
      </c>
      <c r="F328" s="62">
        <v>2025</v>
      </c>
      <c r="G328" s="61" t="s">
        <v>127</v>
      </c>
      <c r="H328" s="61" t="s">
        <v>49</v>
      </c>
      <c r="I328" s="61" t="s">
        <v>452</v>
      </c>
      <c r="J328" s="63" t="s">
        <v>1122</v>
      </c>
      <c r="K328" s="61" t="s">
        <v>65</v>
      </c>
      <c r="L328" s="61" t="s">
        <v>56</v>
      </c>
      <c r="M328" s="61" t="s">
        <v>57</v>
      </c>
      <c r="N328" s="61">
        <v>13</v>
      </c>
      <c r="O328" s="61" t="s">
        <v>104</v>
      </c>
      <c r="P328" s="61" t="s">
        <v>1124</v>
      </c>
      <c r="Q328" s="61" t="s">
        <v>152</v>
      </c>
      <c r="R328" s="61" t="s">
        <v>61</v>
      </c>
      <c r="S328" s="61" t="s">
        <v>62</v>
      </c>
      <c r="T328" s="61" t="s">
        <v>63</v>
      </c>
      <c r="U328" s="62">
        <v>15</v>
      </c>
      <c r="V328" s="62">
        <v>80</v>
      </c>
      <c r="W328" s="62">
        <v>12</v>
      </c>
      <c r="X328" s="64">
        <f t="shared" ref="X328:X350" si="64">(SUM(V328:W328))*1</f>
        <v>92</v>
      </c>
      <c r="Y328" s="62">
        <v>5</v>
      </c>
      <c r="Z328" s="62" t="s">
        <v>64</v>
      </c>
      <c r="AA328" s="62" t="s">
        <v>67</v>
      </c>
      <c r="AB328" s="62" t="s">
        <v>64</v>
      </c>
      <c r="AC328" s="65" t="s">
        <v>1125</v>
      </c>
      <c r="AD328" s="66" t="s">
        <v>1126</v>
      </c>
      <c r="AE328" s="64" t="s">
        <v>67</v>
      </c>
      <c r="AF328" s="67"/>
      <c r="AG328" s="61" t="s">
        <v>68</v>
      </c>
      <c r="AH328" s="64">
        <f t="shared" si="56"/>
        <v>19</v>
      </c>
      <c r="AI328" s="64">
        <v>1</v>
      </c>
      <c r="AJ328" s="68">
        <f t="shared" si="57"/>
        <v>5074</v>
      </c>
      <c r="AK328" s="64">
        <f t="shared" si="58"/>
        <v>18.399999999999999</v>
      </c>
      <c r="AL328" s="68">
        <v>0</v>
      </c>
      <c r="AM328" s="68">
        <f t="shared" si="55"/>
        <v>1140000</v>
      </c>
      <c r="AN328" s="68">
        <f t="shared" si="59"/>
        <v>0</v>
      </c>
      <c r="AO328" s="68">
        <f>IF(AB328="SI",250000*U328,0)</f>
        <v>3750000</v>
      </c>
      <c r="AP328" s="68">
        <f t="shared" si="61"/>
        <v>7002120</v>
      </c>
      <c r="AQ328" s="68"/>
      <c r="AR328" s="68">
        <f t="shared" si="62"/>
        <v>0</v>
      </c>
      <c r="AS328" s="68">
        <f t="shared" si="63"/>
        <v>11892120</v>
      </c>
      <c r="AT328" s="61" t="s">
        <v>479</v>
      </c>
      <c r="AU328" s="61" t="s">
        <v>480</v>
      </c>
      <c r="AV328" s="61" t="s">
        <v>481</v>
      </c>
      <c r="AW328" s="61" t="s">
        <v>482</v>
      </c>
    </row>
    <row r="329" spans="1:49" s="64" customFormat="1" ht="25.05" customHeight="1" x14ac:dyDescent="0.3">
      <c r="A329" s="61">
        <v>14494</v>
      </c>
      <c r="B329" s="61" t="s">
        <v>49</v>
      </c>
      <c r="C329" s="61" t="s">
        <v>50</v>
      </c>
      <c r="D329" s="62">
        <v>4</v>
      </c>
      <c r="E329" s="62">
        <v>2025</v>
      </c>
      <c r="F329" s="62">
        <v>2025</v>
      </c>
      <c r="G329" s="61" t="s">
        <v>127</v>
      </c>
      <c r="H329" s="61" t="s">
        <v>49</v>
      </c>
      <c r="I329" s="61" t="s">
        <v>452</v>
      </c>
      <c r="J329" s="63" t="s">
        <v>1122</v>
      </c>
      <c r="K329" s="61" t="s">
        <v>65</v>
      </c>
      <c r="L329" s="61" t="s">
        <v>56</v>
      </c>
      <c r="M329" s="61" t="s">
        <v>57</v>
      </c>
      <c r="N329" s="61">
        <v>13</v>
      </c>
      <c r="O329" s="61" t="s">
        <v>104</v>
      </c>
      <c r="P329" s="61" t="s">
        <v>1127</v>
      </c>
      <c r="Q329" s="61" t="s">
        <v>152</v>
      </c>
      <c r="R329" s="61" t="s">
        <v>61</v>
      </c>
      <c r="S329" s="61" t="s">
        <v>62</v>
      </c>
      <c r="T329" s="61" t="s">
        <v>63</v>
      </c>
      <c r="U329" s="62">
        <v>15</v>
      </c>
      <c r="V329" s="62">
        <v>80</v>
      </c>
      <c r="W329" s="62">
        <v>12</v>
      </c>
      <c r="X329" s="64">
        <f t="shared" si="64"/>
        <v>92</v>
      </c>
      <c r="Y329" s="62">
        <v>5</v>
      </c>
      <c r="Z329" s="62" t="s">
        <v>64</v>
      </c>
      <c r="AA329" s="62" t="s">
        <v>67</v>
      </c>
      <c r="AB329" s="62" t="s">
        <v>64</v>
      </c>
      <c r="AC329" s="65" t="s">
        <v>1125</v>
      </c>
      <c r="AD329" s="66" t="s">
        <v>1128</v>
      </c>
      <c r="AE329" s="64" t="s">
        <v>67</v>
      </c>
      <c r="AF329" s="67"/>
      <c r="AG329" s="61" t="s">
        <v>68</v>
      </c>
      <c r="AH329" s="64">
        <f t="shared" si="56"/>
        <v>19</v>
      </c>
      <c r="AI329" s="64">
        <v>1</v>
      </c>
      <c r="AJ329" s="68">
        <f t="shared" si="57"/>
        <v>5074</v>
      </c>
      <c r="AK329" s="64">
        <f t="shared" si="58"/>
        <v>18.399999999999999</v>
      </c>
      <c r="AL329" s="68">
        <v>0</v>
      </c>
      <c r="AM329" s="68">
        <f t="shared" si="55"/>
        <v>1140000</v>
      </c>
      <c r="AN329" s="68">
        <f t="shared" si="59"/>
        <v>0</v>
      </c>
      <c r="AO329" s="68">
        <f>IF(AB329="SI",250000*U329,0)</f>
        <v>3750000</v>
      </c>
      <c r="AP329" s="68">
        <f t="shared" si="61"/>
        <v>7002120</v>
      </c>
      <c r="AQ329" s="68"/>
      <c r="AR329" s="68">
        <f t="shared" si="62"/>
        <v>0</v>
      </c>
      <c r="AS329" s="68">
        <f t="shared" si="63"/>
        <v>11892120</v>
      </c>
      <c r="AT329" s="61" t="s">
        <v>479</v>
      </c>
      <c r="AU329" s="61" t="s">
        <v>480</v>
      </c>
      <c r="AV329" s="61" t="s">
        <v>481</v>
      </c>
      <c r="AW329" s="61" t="s">
        <v>482</v>
      </c>
    </row>
    <row r="330" spans="1:49" s="64" customFormat="1" ht="25.05" customHeight="1" x14ac:dyDescent="0.3">
      <c r="A330" s="61">
        <v>14447</v>
      </c>
      <c r="B330" s="61" t="s">
        <v>49</v>
      </c>
      <c r="C330" s="61" t="s">
        <v>50</v>
      </c>
      <c r="D330" s="62">
        <v>4</v>
      </c>
      <c r="E330" s="62">
        <v>2025</v>
      </c>
      <c r="F330" s="62">
        <v>2025</v>
      </c>
      <c r="G330" s="61" t="s">
        <v>127</v>
      </c>
      <c r="H330" s="61" t="s">
        <v>49</v>
      </c>
      <c r="I330" s="61" t="s">
        <v>452</v>
      </c>
      <c r="J330" s="63" t="s">
        <v>1129</v>
      </c>
      <c r="K330" s="61" t="s">
        <v>65</v>
      </c>
      <c r="L330" s="61" t="s">
        <v>56</v>
      </c>
      <c r="M330" s="61" t="s">
        <v>57</v>
      </c>
      <c r="N330" s="61">
        <v>5</v>
      </c>
      <c r="O330" s="61" t="s">
        <v>236</v>
      </c>
      <c r="P330" s="61" t="s">
        <v>1130</v>
      </c>
      <c r="Q330" s="61" t="s">
        <v>152</v>
      </c>
      <c r="R330" s="61" t="s">
        <v>61</v>
      </c>
      <c r="S330" s="61" t="s">
        <v>62</v>
      </c>
      <c r="T330" s="61" t="s">
        <v>63</v>
      </c>
      <c r="U330" s="62">
        <v>15</v>
      </c>
      <c r="V330" s="62">
        <v>108</v>
      </c>
      <c r="W330" s="62">
        <v>12</v>
      </c>
      <c r="X330" s="64">
        <f t="shared" si="64"/>
        <v>120</v>
      </c>
      <c r="Y330" s="62">
        <v>5</v>
      </c>
      <c r="Z330" s="62" t="s">
        <v>64</v>
      </c>
      <c r="AA330" s="62" t="s">
        <v>67</v>
      </c>
      <c r="AB330" s="62" t="s">
        <v>64</v>
      </c>
      <c r="AC330" s="65" t="s">
        <v>1131</v>
      </c>
      <c r="AD330" s="66" t="s">
        <v>1132</v>
      </c>
      <c r="AE330" s="64" t="s">
        <v>67</v>
      </c>
      <c r="AF330" s="67"/>
      <c r="AG330" s="61" t="s">
        <v>68</v>
      </c>
      <c r="AH330" s="64">
        <f t="shared" si="56"/>
        <v>24</v>
      </c>
      <c r="AI330" s="64">
        <v>1</v>
      </c>
      <c r="AJ330" s="68">
        <f t="shared" si="57"/>
        <v>5074</v>
      </c>
      <c r="AK330" s="64">
        <f t="shared" si="58"/>
        <v>24</v>
      </c>
      <c r="AL330" s="68">
        <v>0</v>
      </c>
      <c r="AM330" s="68">
        <f t="shared" si="55"/>
        <v>1440000</v>
      </c>
      <c r="AN330" s="68">
        <f t="shared" si="59"/>
        <v>0</v>
      </c>
      <c r="AO330" s="68">
        <f>IF(AB330="SI",250000*U330,0)</f>
        <v>3750000</v>
      </c>
      <c r="AP330" s="68">
        <f t="shared" si="61"/>
        <v>9133200</v>
      </c>
      <c r="AQ330" s="68"/>
      <c r="AR330" s="68">
        <f t="shared" si="62"/>
        <v>0</v>
      </c>
      <c r="AS330" s="68">
        <f t="shared" si="63"/>
        <v>14323200</v>
      </c>
      <c r="AT330" s="61" t="s">
        <v>479</v>
      </c>
      <c r="AU330" s="61" t="s">
        <v>480</v>
      </c>
      <c r="AV330" s="61" t="s">
        <v>481</v>
      </c>
      <c r="AW330" s="61" t="s">
        <v>482</v>
      </c>
    </row>
    <row r="331" spans="1:49" ht="25.05" customHeight="1" x14ac:dyDescent="0.3">
      <c r="A331" s="35">
        <v>14243</v>
      </c>
      <c r="B331" s="35" t="s">
        <v>138</v>
      </c>
      <c r="C331" s="35" t="s">
        <v>139</v>
      </c>
      <c r="D331" s="36">
        <v>1</v>
      </c>
      <c r="E331" s="36">
        <v>2025</v>
      </c>
      <c r="F331" s="36">
        <v>2025</v>
      </c>
      <c r="G331" s="35" t="s">
        <v>127</v>
      </c>
      <c r="H331" s="35" t="s">
        <v>138</v>
      </c>
      <c r="I331" s="35" t="s">
        <v>140</v>
      </c>
      <c r="J331" s="37" t="s">
        <v>1133</v>
      </c>
      <c r="K331" s="35" t="s">
        <v>65</v>
      </c>
      <c r="L331" s="35" t="s">
        <v>56</v>
      </c>
      <c r="M331" s="35" t="s">
        <v>57</v>
      </c>
      <c r="N331" s="35">
        <v>5</v>
      </c>
      <c r="O331" s="35" t="s">
        <v>236</v>
      </c>
      <c r="P331" s="35" t="s">
        <v>333</v>
      </c>
      <c r="Q331" s="35" t="s">
        <v>152</v>
      </c>
      <c r="R331" s="35" t="s">
        <v>61</v>
      </c>
      <c r="S331" s="35" t="s">
        <v>62</v>
      </c>
      <c r="T331" s="35" t="s">
        <v>63</v>
      </c>
      <c r="U331" s="36">
        <v>10</v>
      </c>
      <c r="V331" s="36">
        <v>175</v>
      </c>
      <c r="W331" s="36">
        <v>12</v>
      </c>
      <c r="X331" s="39">
        <f t="shared" si="64"/>
        <v>187</v>
      </c>
      <c r="Y331" s="36">
        <v>5</v>
      </c>
      <c r="Z331" s="36" t="s">
        <v>64</v>
      </c>
      <c r="AA331" s="36" t="s">
        <v>67</v>
      </c>
      <c r="AB331" s="36" t="s">
        <v>64</v>
      </c>
      <c r="AC331" s="46" t="s">
        <v>1134</v>
      </c>
      <c r="AD331" s="41" t="s">
        <v>1135</v>
      </c>
      <c r="AE331" s="39" t="s">
        <v>67</v>
      </c>
      <c r="AF331" s="51"/>
      <c r="AG331" s="35" t="s">
        <v>68</v>
      </c>
      <c r="AH331" s="39">
        <f t="shared" si="56"/>
        <v>38</v>
      </c>
      <c r="AI331" s="39">
        <v>2</v>
      </c>
      <c r="AJ331" s="43">
        <f t="shared" si="57"/>
        <v>6372</v>
      </c>
      <c r="AK331" s="39">
        <f t="shared" si="58"/>
        <v>37.4</v>
      </c>
      <c r="AL331" s="43">
        <v>0</v>
      </c>
      <c r="AM331" s="43">
        <f t="shared" si="55"/>
        <v>1520000</v>
      </c>
      <c r="AN331" s="43">
        <f t="shared" si="59"/>
        <v>0</v>
      </c>
      <c r="AO331" s="43">
        <f t="shared" si="60"/>
        <v>2700000</v>
      </c>
      <c r="AP331" s="43">
        <f t="shared" si="61"/>
        <v>11915640</v>
      </c>
      <c r="AR331" s="43">
        <f t="shared" si="62"/>
        <v>0</v>
      </c>
      <c r="AS331" s="43">
        <f t="shared" si="63"/>
        <v>16135640</v>
      </c>
      <c r="AT331" s="35" t="s">
        <v>335</v>
      </c>
      <c r="AU331" s="35" t="s">
        <v>336</v>
      </c>
      <c r="AV331" s="35" t="s">
        <v>1136</v>
      </c>
      <c r="AW331" s="35" t="s">
        <v>340</v>
      </c>
    </row>
    <row r="332" spans="1:49" ht="25.05" customHeight="1" x14ac:dyDescent="0.3">
      <c r="A332" s="35">
        <v>14507</v>
      </c>
      <c r="B332" s="35" t="s">
        <v>138</v>
      </c>
      <c r="C332" s="35" t="s">
        <v>139</v>
      </c>
      <c r="D332" s="36">
        <v>1</v>
      </c>
      <c r="E332" s="36">
        <v>2025</v>
      </c>
      <c r="F332" s="36">
        <v>2025</v>
      </c>
      <c r="G332" s="35" t="s">
        <v>127</v>
      </c>
      <c r="H332" s="35" t="s">
        <v>138</v>
      </c>
      <c r="I332" s="35" t="s">
        <v>140</v>
      </c>
      <c r="J332" s="37" t="s">
        <v>1133</v>
      </c>
      <c r="K332" s="35" t="s">
        <v>65</v>
      </c>
      <c r="L332" s="35" t="s">
        <v>56</v>
      </c>
      <c r="M332" s="35" t="s">
        <v>57</v>
      </c>
      <c r="N332" s="35">
        <v>5</v>
      </c>
      <c r="O332" s="35" t="s">
        <v>236</v>
      </c>
      <c r="P332" s="35" t="s">
        <v>1137</v>
      </c>
      <c r="Q332" s="35" t="s">
        <v>152</v>
      </c>
      <c r="R332" s="35" t="s">
        <v>61</v>
      </c>
      <c r="S332" s="35" t="s">
        <v>62</v>
      </c>
      <c r="T332" s="35" t="s">
        <v>63</v>
      </c>
      <c r="U332" s="36">
        <v>10</v>
      </c>
      <c r="V332" s="36">
        <v>175</v>
      </c>
      <c r="W332" s="36">
        <v>12</v>
      </c>
      <c r="X332" s="39">
        <f t="shared" si="64"/>
        <v>187</v>
      </c>
      <c r="Y332" s="36">
        <v>5</v>
      </c>
      <c r="Z332" s="36" t="s">
        <v>64</v>
      </c>
      <c r="AA332" s="36" t="s">
        <v>67</v>
      </c>
      <c r="AB332" s="36" t="s">
        <v>64</v>
      </c>
      <c r="AC332" s="46" t="s">
        <v>1138</v>
      </c>
      <c r="AD332" s="41" t="s">
        <v>1139</v>
      </c>
      <c r="AE332" s="39" t="s">
        <v>67</v>
      </c>
      <c r="AF332" s="51"/>
      <c r="AG332" s="35" t="s">
        <v>68</v>
      </c>
      <c r="AH332" s="39">
        <f t="shared" si="56"/>
        <v>38</v>
      </c>
      <c r="AI332" s="39">
        <v>2</v>
      </c>
      <c r="AJ332" s="43">
        <f t="shared" si="57"/>
        <v>6372</v>
      </c>
      <c r="AK332" s="39">
        <f t="shared" si="58"/>
        <v>37.4</v>
      </c>
      <c r="AL332" s="43">
        <v>0</v>
      </c>
      <c r="AM332" s="43">
        <f t="shared" ref="AM332:AM395" si="65">IF(Z332="SI",4000*U332*AH332,0)</f>
        <v>1520000</v>
      </c>
      <c r="AN332" s="43">
        <f t="shared" si="59"/>
        <v>0</v>
      </c>
      <c r="AO332" s="43">
        <f t="shared" si="60"/>
        <v>2700000</v>
      </c>
      <c r="AP332" s="43">
        <f t="shared" si="61"/>
        <v>11915640</v>
      </c>
      <c r="AR332" s="43">
        <f t="shared" si="62"/>
        <v>0</v>
      </c>
      <c r="AS332" s="43">
        <f t="shared" si="63"/>
        <v>16135640</v>
      </c>
      <c r="AT332" s="35" t="s">
        <v>335</v>
      </c>
      <c r="AU332" s="35" t="s">
        <v>336</v>
      </c>
      <c r="AV332" s="35" t="s">
        <v>1140</v>
      </c>
      <c r="AW332" s="35" t="s">
        <v>340</v>
      </c>
    </row>
    <row r="333" spans="1:49" ht="25.05" customHeight="1" x14ac:dyDescent="0.3">
      <c r="A333" s="35">
        <v>14510</v>
      </c>
      <c r="B333" s="35" t="s">
        <v>138</v>
      </c>
      <c r="C333" s="35" t="s">
        <v>139</v>
      </c>
      <c r="D333" s="36">
        <v>1</v>
      </c>
      <c r="E333" s="36">
        <v>2025</v>
      </c>
      <c r="F333" s="36">
        <v>2025</v>
      </c>
      <c r="G333" s="35" t="s">
        <v>127</v>
      </c>
      <c r="H333" s="35" t="s">
        <v>138</v>
      </c>
      <c r="I333" s="35" t="s">
        <v>140</v>
      </c>
      <c r="J333" s="37" t="s">
        <v>1133</v>
      </c>
      <c r="K333" s="35" t="s">
        <v>65</v>
      </c>
      <c r="L333" s="35" t="s">
        <v>56</v>
      </c>
      <c r="M333" s="35" t="s">
        <v>57</v>
      </c>
      <c r="N333" s="35">
        <v>13</v>
      </c>
      <c r="O333" s="35" t="s">
        <v>104</v>
      </c>
      <c r="P333" s="35" t="s">
        <v>209</v>
      </c>
      <c r="Q333" s="35" t="s">
        <v>152</v>
      </c>
      <c r="R333" s="35" t="s">
        <v>61</v>
      </c>
      <c r="S333" s="35" t="s">
        <v>62</v>
      </c>
      <c r="T333" s="35" t="s">
        <v>63</v>
      </c>
      <c r="U333" s="36">
        <v>10</v>
      </c>
      <c r="V333" s="36">
        <v>175</v>
      </c>
      <c r="W333" s="36">
        <v>12</v>
      </c>
      <c r="X333" s="39">
        <f t="shared" si="64"/>
        <v>187</v>
      </c>
      <c r="Y333" s="36">
        <v>5</v>
      </c>
      <c r="Z333" s="36" t="s">
        <v>64</v>
      </c>
      <c r="AA333" s="36" t="s">
        <v>67</v>
      </c>
      <c r="AB333" s="36" t="s">
        <v>64</v>
      </c>
      <c r="AC333" s="46" t="s">
        <v>1138</v>
      </c>
      <c r="AD333" s="41" t="s">
        <v>1139</v>
      </c>
      <c r="AE333" s="39" t="s">
        <v>67</v>
      </c>
      <c r="AF333" s="51"/>
      <c r="AG333" s="35" t="s">
        <v>68</v>
      </c>
      <c r="AH333" s="39">
        <f t="shared" si="56"/>
        <v>38</v>
      </c>
      <c r="AI333" s="39">
        <v>2</v>
      </c>
      <c r="AJ333" s="43">
        <f t="shared" si="57"/>
        <v>6372</v>
      </c>
      <c r="AK333" s="39">
        <f t="shared" si="58"/>
        <v>37.4</v>
      </c>
      <c r="AL333" s="43">
        <v>0</v>
      </c>
      <c r="AM333" s="43">
        <f t="shared" si="65"/>
        <v>1520000</v>
      </c>
      <c r="AN333" s="43">
        <f t="shared" si="59"/>
        <v>0</v>
      </c>
      <c r="AO333" s="43">
        <f t="shared" si="60"/>
        <v>2700000</v>
      </c>
      <c r="AP333" s="43">
        <f t="shared" si="61"/>
        <v>11915640</v>
      </c>
      <c r="AR333" s="43">
        <f t="shared" si="62"/>
        <v>0</v>
      </c>
      <c r="AS333" s="43">
        <f t="shared" si="63"/>
        <v>16135640</v>
      </c>
      <c r="AT333" s="35" t="s">
        <v>335</v>
      </c>
      <c r="AU333" s="35" t="s">
        <v>336</v>
      </c>
      <c r="AV333" s="35" t="s">
        <v>1141</v>
      </c>
      <c r="AW333" s="35" t="s">
        <v>338</v>
      </c>
    </row>
    <row r="334" spans="1:49" ht="25.05" customHeight="1" x14ac:dyDescent="0.3">
      <c r="A334" s="35">
        <v>14512</v>
      </c>
      <c r="B334" s="35" t="s">
        <v>138</v>
      </c>
      <c r="C334" s="35" t="s">
        <v>139</v>
      </c>
      <c r="D334" s="36">
        <v>1</v>
      </c>
      <c r="E334" s="36">
        <v>2025</v>
      </c>
      <c r="F334" s="36">
        <v>2025</v>
      </c>
      <c r="G334" s="35" t="s">
        <v>127</v>
      </c>
      <c r="H334" s="35" t="s">
        <v>138</v>
      </c>
      <c r="I334" s="35" t="s">
        <v>140</v>
      </c>
      <c r="J334" s="37" t="s">
        <v>1133</v>
      </c>
      <c r="K334" s="35" t="s">
        <v>65</v>
      </c>
      <c r="L334" s="35" t="s">
        <v>56</v>
      </c>
      <c r="M334" s="35" t="s">
        <v>57</v>
      </c>
      <c r="N334" s="35">
        <v>13</v>
      </c>
      <c r="O334" s="35" t="s">
        <v>104</v>
      </c>
      <c r="P334" s="35" t="s">
        <v>341</v>
      </c>
      <c r="Q334" s="35" t="s">
        <v>152</v>
      </c>
      <c r="R334" s="35" t="s">
        <v>61</v>
      </c>
      <c r="S334" s="35" t="s">
        <v>62</v>
      </c>
      <c r="T334" s="35" t="s">
        <v>63</v>
      </c>
      <c r="U334" s="36">
        <v>10</v>
      </c>
      <c r="V334" s="36">
        <v>187</v>
      </c>
      <c r="W334" s="36">
        <v>12</v>
      </c>
      <c r="X334" s="39">
        <f t="shared" si="64"/>
        <v>199</v>
      </c>
      <c r="Y334" s="36">
        <v>5</v>
      </c>
      <c r="Z334" s="36" t="s">
        <v>64</v>
      </c>
      <c r="AA334" s="36" t="s">
        <v>67</v>
      </c>
      <c r="AB334" s="36" t="s">
        <v>64</v>
      </c>
      <c r="AC334" s="46" t="s">
        <v>1142</v>
      </c>
      <c r="AD334" s="41" t="s">
        <v>1139</v>
      </c>
      <c r="AE334" s="39" t="s">
        <v>67</v>
      </c>
      <c r="AF334" s="51"/>
      <c r="AG334" s="35" t="s">
        <v>68</v>
      </c>
      <c r="AH334" s="39">
        <f t="shared" si="56"/>
        <v>40</v>
      </c>
      <c r="AI334" s="39">
        <v>2</v>
      </c>
      <c r="AJ334" s="43">
        <f t="shared" si="57"/>
        <v>6372</v>
      </c>
      <c r="AK334" s="39">
        <f t="shared" si="58"/>
        <v>39.799999999999997</v>
      </c>
      <c r="AL334" s="43">
        <v>0</v>
      </c>
      <c r="AM334" s="43">
        <f t="shared" si="65"/>
        <v>1600000</v>
      </c>
      <c r="AN334" s="43">
        <f t="shared" si="59"/>
        <v>0</v>
      </c>
      <c r="AO334" s="43">
        <f t="shared" si="60"/>
        <v>2700000</v>
      </c>
      <c r="AP334" s="43">
        <f t="shared" si="61"/>
        <v>12680280</v>
      </c>
      <c r="AR334" s="43">
        <f t="shared" si="62"/>
        <v>0</v>
      </c>
      <c r="AS334" s="43">
        <f t="shared" si="63"/>
        <v>16980280</v>
      </c>
      <c r="AT334" s="35" t="s">
        <v>335</v>
      </c>
      <c r="AU334" s="35" t="s">
        <v>336</v>
      </c>
      <c r="AV334" s="35" t="s">
        <v>1141</v>
      </c>
      <c r="AW334" s="35" t="s">
        <v>340</v>
      </c>
    </row>
    <row r="335" spans="1:49" ht="25.05" customHeight="1" x14ac:dyDescent="0.3">
      <c r="A335" s="35">
        <v>14475</v>
      </c>
      <c r="B335" s="35" t="s">
        <v>190</v>
      </c>
      <c r="C335" s="35" t="s">
        <v>191</v>
      </c>
      <c r="D335" s="36">
        <v>1</v>
      </c>
      <c r="E335" s="36">
        <v>2025</v>
      </c>
      <c r="F335" s="36">
        <v>2025</v>
      </c>
      <c r="G335" s="35" t="s">
        <v>127</v>
      </c>
      <c r="H335" s="35" t="s">
        <v>190</v>
      </c>
      <c r="I335" s="35" t="s">
        <v>192</v>
      </c>
      <c r="J335" s="37" t="s">
        <v>1143</v>
      </c>
      <c r="K335" s="35" t="s">
        <v>65</v>
      </c>
      <c r="L335" s="35" t="s">
        <v>56</v>
      </c>
      <c r="M335" s="35" t="s">
        <v>57</v>
      </c>
      <c r="N335" s="35">
        <v>13</v>
      </c>
      <c r="O335" s="35" t="s">
        <v>104</v>
      </c>
      <c r="P335" s="35" t="s">
        <v>209</v>
      </c>
      <c r="Q335" s="35" t="s">
        <v>152</v>
      </c>
      <c r="R335" s="35" t="s">
        <v>61</v>
      </c>
      <c r="S335" s="35" t="s">
        <v>62</v>
      </c>
      <c r="T335" s="35" t="s">
        <v>495</v>
      </c>
      <c r="U335" s="36">
        <v>12</v>
      </c>
      <c r="V335" s="36">
        <v>60</v>
      </c>
      <c r="W335" s="36">
        <v>12</v>
      </c>
      <c r="X335" s="39">
        <f t="shared" si="64"/>
        <v>72</v>
      </c>
      <c r="Y335" s="36">
        <v>4</v>
      </c>
      <c r="Z335" s="36" t="s">
        <v>64</v>
      </c>
      <c r="AA335" s="36" t="s">
        <v>67</v>
      </c>
      <c r="AB335" s="45" t="s">
        <v>67</v>
      </c>
      <c r="AC335" s="46" t="s">
        <v>1144</v>
      </c>
      <c r="AD335" s="41" t="s">
        <v>1145</v>
      </c>
      <c r="AE335" s="39" t="s">
        <v>67</v>
      </c>
      <c r="AF335" s="51"/>
      <c r="AG335" s="35" t="s">
        <v>68</v>
      </c>
      <c r="AH335" s="39">
        <f t="shared" si="56"/>
        <v>18</v>
      </c>
      <c r="AI335" s="39">
        <v>2</v>
      </c>
      <c r="AJ335" s="43">
        <f t="shared" si="57"/>
        <v>6372</v>
      </c>
      <c r="AK335" s="39">
        <f t="shared" si="58"/>
        <v>18</v>
      </c>
      <c r="AL335" s="43">
        <v>0</v>
      </c>
      <c r="AM335" s="43">
        <f t="shared" si="65"/>
        <v>864000</v>
      </c>
      <c r="AN335" s="43">
        <f t="shared" si="59"/>
        <v>0</v>
      </c>
      <c r="AO335" s="43">
        <f t="shared" si="60"/>
        <v>0</v>
      </c>
      <c r="AP335" s="43">
        <f t="shared" si="61"/>
        <v>5505408</v>
      </c>
      <c r="AR335" s="43">
        <f t="shared" si="62"/>
        <v>0</v>
      </c>
      <c r="AS335" s="43">
        <f t="shared" si="63"/>
        <v>6369408</v>
      </c>
      <c r="AT335" s="35" t="s">
        <v>195</v>
      </c>
      <c r="AU335" s="35" t="s">
        <v>196</v>
      </c>
      <c r="AV335" s="35" t="s">
        <v>921</v>
      </c>
      <c r="AW335" s="35" t="s">
        <v>922</v>
      </c>
    </row>
    <row r="336" spans="1:49" ht="25.05" customHeight="1" x14ac:dyDescent="0.3">
      <c r="A336" s="35">
        <v>14478</v>
      </c>
      <c r="B336" s="35" t="s">
        <v>190</v>
      </c>
      <c r="C336" s="35" t="s">
        <v>191</v>
      </c>
      <c r="D336" s="36">
        <v>1</v>
      </c>
      <c r="E336" s="36">
        <v>2025</v>
      </c>
      <c r="F336" s="36">
        <v>2025</v>
      </c>
      <c r="G336" s="35" t="s">
        <v>127</v>
      </c>
      <c r="H336" s="35" t="s">
        <v>190</v>
      </c>
      <c r="I336" s="35" t="s">
        <v>192</v>
      </c>
      <c r="J336" s="37" t="s">
        <v>1143</v>
      </c>
      <c r="K336" s="35" t="s">
        <v>65</v>
      </c>
      <c r="L336" s="35" t="s">
        <v>56</v>
      </c>
      <c r="M336" s="35" t="s">
        <v>57</v>
      </c>
      <c r="N336" s="35">
        <v>13</v>
      </c>
      <c r="O336" s="35" t="s">
        <v>104</v>
      </c>
      <c r="P336" s="35" t="s">
        <v>209</v>
      </c>
      <c r="Q336" s="35" t="s">
        <v>152</v>
      </c>
      <c r="R336" s="35" t="s">
        <v>61</v>
      </c>
      <c r="S336" s="35" t="s">
        <v>62</v>
      </c>
      <c r="T336" s="35" t="s">
        <v>917</v>
      </c>
      <c r="U336" s="36">
        <v>12</v>
      </c>
      <c r="V336" s="36">
        <v>60</v>
      </c>
      <c r="W336" s="36">
        <v>12</v>
      </c>
      <c r="X336" s="39">
        <f t="shared" si="64"/>
        <v>72</v>
      </c>
      <c r="Y336" s="36">
        <v>4</v>
      </c>
      <c r="Z336" s="36" t="s">
        <v>64</v>
      </c>
      <c r="AA336" s="36" t="s">
        <v>67</v>
      </c>
      <c r="AB336" s="45" t="s">
        <v>67</v>
      </c>
      <c r="AC336" s="46" t="s">
        <v>1144</v>
      </c>
      <c r="AD336" s="41" t="s">
        <v>1145</v>
      </c>
      <c r="AE336" s="39" t="s">
        <v>67</v>
      </c>
      <c r="AF336" s="51"/>
      <c r="AG336" s="35" t="s">
        <v>68</v>
      </c>
      <c r="AH336" s="39">
        <f t="shared" si="56"/>
        <v>18</v>
      </c>
      <c r="AI336" s="39">
        <v>2</v>
      </c>
      <c r="AJ336" s="43">
        <f t="shared" si="57"/>
        <v>6372</v>
      </c>
      <c r="AK336" s="39">
        <f t="shared" si="58"/>
        <v>18</v>
      </c>
      <c r="AL336" s="43">
        <v>0</v>
      </c>
      <c r="AM336" s="43">
        <f t="shared" si="65"/>
        <v>864000</v>
      </c>
      <c r="AN336" s="43">
        <f t="shared" si="59"/>
        <v>0</v>
      </c>
      <c r="AO336" s="43">
        <f t="shared" si="60"/>
        <v>0</v>
      </c>
      <c r="AP336" s="43">
        <f t="shared" si="61"/>
        <v>5505408</v>
      </c>
      <c r="AR336" s="43">
        <f t="shared" si="62"/>
        <v>0</v>
      </c>
      <c r="AS336" s="43">
        <f t="shared" si="63"/>
        <v>6369408</v>
      </c>
      <c r="AT336" s="35" t="s">
        <v>195</v>
      </c>
      <c r="AU336" s="35" t="s">
        <v>196</v>
      </c>
      <c r="AV336" s="35" t="s">
        <v>921</v>
      </c>
      <c r="AW336" s="35" t="s">
        <v>922</v>
      </c>
    </row>
    <row r="337" spans="1:49" ht="25.05" customHeight="1" x14ac:dyDescent="0.3">
      <c r="A337" s="35">
        <v>14249</v>
      </c>
      <c r="B337" s="35" t="s">
        <v>138</v>
      </c>
      <c r="C337" s="35" t="s">
        <v>139</v>
      </c>
      <c r="D337" s="36">
        <v>1</v>
      </c>
      <c r="E337" s="36">
        <v>2025</v>
      </c>
      <c r="F337" s="36">
        <v>2025</v>
      </c>
      <c r="G337" s="35" t="s">
        <v>127</v>
      </c>
      <c r="H337" s="35" t="s">
        <v>138</v>
      </c>
      <c r="I337" s="35" t="s">
        <v>140</v>
      </c>
      <c r="J337" s="37" t="s">
        <v>1146</v>
      </c>
      <c r="K337" s="35" t="s">
        <v>65</v>
      </c>
      <c r="L337" s="35" t="s">
        <v>56</v>
      </c>
      <c r="M337" s="35" t="s">
        <v>57</v>
      </c>
      <c r="N337" s="35">
        <v>4</v>
      </c>
      <c r="O337" s="35" t="s">
        <v>286</v>
      </c>
      <c r="P337" s="35" t="s">
        <v>679</v>
      </c>
      <c r="Q337" s="35" t="s">
        <v>152</v>
      </c>
      <c r="R337" s="35" t="s">
        <v>61</v>
      </c>
      <c r="S337" s="35" t="s">
        <v>62</v>
      </c>
      <c r="T337" s="35" t="s">
        <v>288</v>
      </c>
      <c r="U337" s="36">
        <v>20</v>
      </c>
      <c r="V337" s="36">
        <v>162</v>
      </c>
      <c r="W337" s="36">
        <v>12</v>
      </c>
      <c r="X337" s="39">
        <f t="shared" si="64"/>
        <v>174</v>
      </c>
      <c r="Y337" s="36">
        <v>4</v>
      </c>
      <c r="Z337" s="36" t="s">
        <v>64</v>
      </c>
      <c r="AA337" s="36" t="s">
        <v>67</v>
      </c>
      <c r="AB337" s="36" t="s">
        <v>64</v>
      </c>
      <c r="AC337" s="46" t="s">
        <v>1147</v>
      </c>
      <c r="AD337" s="41" t="s">
        <v>1148</v>
      </c>
      <c r="AE337" s="39" t="s">
        <v>67</v>
      </c>
      <c r="AF337" s="51"/>
      <c r="AG337" s="35" t="s">
        <v>68</v>
      </c>
      <c r="AH337" s="39">
        <f t="shared" si="56"/>
        <v>44</v>
      </c>
      <c r="AI337" s="39">
        <v>2</v>
      </c>
      <c r="AJ337" s="43">
        <f t="shared" si="57"/>
        <v>6372</v>
      </c>
      <c r="AK337" s="39">
        <f t="shared" si="58"/>
        <v>43.5</v>
      </c>
      <c r="AL337" s="43">
        <v>0</v>
      </c>
      <c r="AM337" s="43">
        <f t="shared" si="65"/>
        <v>3520000</v>
      </c>
      <c r="AN337" s="43">
        <f t="shared" si="59"/>
        <v>0</v>
      </c>
      <c r="AO337" s="43">
        <f t="shared" si="60"/>
        <v>5400000</v>
      </c>
      <c r="AP337" s="43">
        <f t="shared" si="61"/>
        <v>22174560</v>
      </c>
      <c r="AR337" s="43">
        <f t="shared" si="62"/>
        <v>0</v>
      </c>
      <c r="AS337" s="43">
        <f t="shared" si="63"/>
        <v>31094560</v>
      </c>
      <c r="AT337" s="35" t="s">
        <v>290</v>
      </c>
      <c r="AU337" s="35" t="s">
        <v>291</v>
      </c>
      <c r="AV337" s="35" t="s">
        <v>950</v>
      </c>
      <c r="AW337" s="35" t="s">
        <v>293</v>
      </c>
    </row>
    <row r="338" spans="1:49" ht="25.05" customHeight="1" x14ac:dyDescent="0.3">
      <c r="A338" s="35">
        <v>14380</v>
      </c>
      <c r="B338" s="35" t="s">
        <v>190</v>
      </c>
      <c r="C338" s="35" t="s">
        <v>191</v>
      </c>
      <c r="D338" s="36">
        <v>1</v>
      </c>
      <c r="E338" s="36">
        <v>2025</v>
      </c>
      <c r="F338" s="36">
        <v>2025</v>
      </c>
      <c r="G338" s="35" t="s">
        <v>127</v>
      </c>
      <c r="H338" s="35" t="s">
        <v>190</v>
      </c>
      <c r="I338" s="35" t="s">
        <v>192</v>
      </c>
      <c r="J338" s="37" t="s">
        <v>1149</v>
      </c>
      <c r="K338" s="35" t="s">
        <v>65</v>
      </c>
      <c r="L338" s="35" t="s">
        <v>56</v>
      </c>
      <c r="M338" s="35" t="s">
        <v>57</v>
      </c>
      <c r="N338" s="35">
        <v>13</v>
      </c>
      <c r="O338" s="35" t="s">
        <v>104</v>
      </c>
      <c r="P338" s="35" t="s">
        <v>209</v>
      </c>
      <c r="Q338" s="35" t="s">
        <v>152</v>
      </c>
      <c r="R338" s="35" t="s">
        <v>61</v>
      </c>
      <c r="S338" s="35" t="s">
        <v>62</v>
      </c>
      <c r="T338" s="35" t="s">
        <v>497</v>
      </c>
      <c r="U338" s="36">
        <v>15</v>
      </c>
      <c r="V338" s="36">
        <v>24</v>
      </c>
      <c r="W338" s="36">
        <v>12</v>
      </c>
      <c r="X338" s="39">
        <f t="shared" si="64"/>
        <v>36</v>
      </c>
      <c r="Y338" s="36">
        <v>4</v>
      </c>
      <c r="Z338" s="36" t="s">
        <v>64</v>
      </c>
      <c r="AA338" s="36" t="s">
        <v>67</v>
      </c>
      <c r="AB338" s="45" t="s">
        <v>67</v>
      </c>
      <c r="AC338" s="46" t="s">
        <v>1150</v>
      </c>
      <c r="AD338" s="41" t="s">
        <v>1151</v>
      </c>
      <c r="AE338" s="39" t="s">
        <v>67</v>
      </c>
      <c r="AF338" s="51"/>
      <c r="AG338" s="35" t="s">
        <v>68</v>
      </c>
      <c r="AH338" s="39">
        <f t="shared" si="56"/>
        <v>9</v>
      </c>
      <c r="AI338" s="39">
        <v>1</v>
      </c>
      <c r="AJ338" s="43">
        <f t="shared" si="57"/>
        <v>5074</v>
      </c>
      <c r="AK338" s="39">
        <f t="shared" si="58"/>
        <v>9</v>
      </c>
      <c r="AL338" s="43">
        <v>0</v>
      </c>
      <c r="AM338" s="43">
        <f t="shared" si="65"/>
        <v>540000</v>
      </c>
      <c r="AN338" s="43">
        <f t="shared" si="59"/>
        <v>0</v>
      </c>
      <c r="AO338" s="43">
        <f t="shared" si="60"/>
        <v>0</v>
      </c>
      <c r="AP338" s="43">
        <f t="shared" si="61"/>
        <v>2739960</v>
      </c>
      <c r="AR338" s="43">
        <f t="shared" si="62"/>
        <v>0</v>
      </c>
      <c r="AS338" s="43">
        <f t="shared" si="63"/>
        <v>3279960</v>
      </c>
      <c r="AT338" s="35" t="s">
        <v>195</v>
      </c>
      <c r="AU338" s="35" t="s">
        <v>196</v>
      </c>
      <c r="AV338" s="35" t="s">
        <v>921</v>
      </c>
      <c r="AW338" s="35" t="s">
        <v>922</v>
      </c>
    </row>
    <row r="339" spans="1:49" ht="25.05" customHeight="1" x14ac:dyDescent="0.3">
      <c r="A339" s="35">
        <v>14381</v>
      </c>
      <c r="B339" s="35" t="s">
        <v>190</v>
      </c>
      <c r="C339" s="35" t="s">
        <v>191</v>
      </c>
      <c r="D339" s="36">
        <v>1</v>
      </c>
      <c r="E339" s="36">
        <v>2025</v>
      </c>
      <c r="F339" s="36">
        <v>2025</v>
      </c>
      <c r="G339" s="35" t="s">
        <v>127</v>
      </c>
      <c r="H339" s="35" t="s">
        <v>190</v>
      </c>
      <c r="I339" s="35" t="s">
        <v>192</v>
      </c>
      <c r="J339" s="37" t="s">
        <v>1149</v>
      </c>
      <c r="K339" s="35" t="s">
        <v>65</v>
      </c>
      <c r="L339" s="35" t="s">
        <v>56</v>
      </c>
      <c r="M339" s="35" t="s">
        <v>57</v>
      </c>
      <c r="N339" s="35">
        <v>13</v>
      </c>
      <c r="O339" s="35" t="s">
        <v>104</v>
      </c>
      <c r="P339" s="35" t="s">
        <v>209</v>
      </c>
      <c r="Q339" s="35" t="s">
        <v>152</v>
      </c>
      <c r="R339" s="35" t="s">
        <v>61</v>
      </c>
      <c r="S339" s="35" t="s">
        <v>62</v>
      </c>
      <c r="T339" s="35" t="s">
        <v>1105</v>
      </c>
      <c r="U339" s="36">
        <v>15</v>
      </c>
      <c r="V339" s="36">
        <v>24</v>
      </c>
      <c r="W339" s="36">
        <v>12</v>
      </c>
      <c r="X339" s="39">
        <f t="shared" si="64"/>
        <v>36</v>
      </c>
      <c r="Y339" s="36">
        <v>4</v>
      </c>
      <c r="Z339" s="36" t="s">
        <v>64</v>
      </c>
      <c r="AA339" s="36" t="s">
        <v>67</v>
      </c>
      <c r="AB339" s="45" t="s">
        <v>67</v>
      </c>
      <c r="AC339" s="46" t="s">
        <v>1150</v>
      </c>
      <c r="AD339" s="41" t="s">
        <v>1152</v>
      </c>
      <c r="AE339" s="39" t="s">
        <v>67</v>
      </c>
      <c r="AF339" s="51"/>
      <c r="AG339" s="35" t="s">
        <v>68</v>
      </c>
      <c r="AH339" s="39">
        <f t="shared" si="56"/>
        <v>9</v>
      </c>
      <c r="AI339" s="39">
        <v>1</v>
      </c>
      <c r="AJ339" s="43">
        <f t="shared" si="57"/>
        <v>5074</v>
      </c>
      <c r="AK339" s="39">
        <f t="shared" si="58"/>
        <v>9</v>
      </c>
      <c r="AL339" s="43">
        <v>0</v>
      </c>
      <c r="AM339" s="43">
        <f t="shared" si="65"/>
        <v>540000</v>
      </c>
      <c r="AN339" s="43">
        <f t="shared" si="59"/>
        <v>0</v>
      </c>
      <c r="AO339" s="43">
        <f t="shared" si="60"/>
        <v>0</v>
      </c>
      <c r="AP339" s="43">
        <f t="shared" si="61"/>
        <v>2739960</v>
      </c>
      <c r="AR339" s="43">
        <f t="shared" si="62"/>
        <v>0</v>
      </c>
      <c r="AS339" s="43">
        <f t="shared" si="63"/>
        <v>3279960</v>
      </c>
      <c r="AT339" s="35" t="s">
        <v>195</v>
      </c>
      <c r="AU339" s="35" t="s">
        <v>196</v>
      </c>
      <c r="AV339" s="35" t="s">
        <v>921</v>
      </c>
      <c r="AW339" s="35" t="s">
        <v>922</v>
      </c>
    </row>
    <row r="340" spans="1:49" ht="25.05" customHeight="1" x14ac:dyDescent="0.3">
      <c r="A340" s="35">
        <v>14274</v>
      </c>
      <c r="B340" s="35" t="s">
        <v>125</v>
      </c>
      <c r="C340" s="35" t="s">
        <v>126</v>
      </c>
      <c r="D340" s="36">
        <v>1</v>
      </c>
      <c r="E340" s="36">
        <v>2025</v>
      </c>
      <c r="F340" s="36">
        <v>2025</v>
      </c>
      <c r="G340" s="35" t="s">
        <v>127</v>
      </c>
      <c r="H340" s="35" t="s">
        <v>125</v>
      </c>
      <c r="I340" s="35" t="s">
        <v>128</v>
      </c>
      <c r="J340" s="37" t="s">
        <v>1153</v>
      </c>
      <c r="K340" s="35" t="s">
        <v>65</v>
      </c>
      <c r="L340" s="35" t="s">
        <v>56</v>
      </c>
      <c r="M340" s="35" t="s">
        <v>57</v>
      </c>
      <c r="N340" s="35">
        <v>2</v>
      </c>
      <c r="O340" s="35" t="s">
        <v>143</v>
      </c>
      <c r="P340" s="35" t="s">
        <v>165</v>
      </c>
      <c r="Q340" s="35" t="s">
        <v>152</v>
      </c>
      <c r="R340" s="35" t="s">
        <v>61</v>
      </c>
      <c r="S340" s="35" t="s">
        <v>62</v>
      </c>
      <c r="T340" s="35" t="s">
        <v>63</v>
      </c>
      <c r="U340" s="36">
        <v>20</v>
      </c>
      <c r="V340" s="36">
        <v>200</v>
      </c>
      <c r="W340" s="36">
        <v>12</v>
      </c>
      <c r="X340" s="39">
        <f t="shared" si="64"/>
        <v>212</v>
      </c>
      <c r="Y340" s="36">
        <v>3</v>
      </c>
      <c r="Z340" s="36" t="s">
        <v>64</v>
      </c>
      <c r="AA340" s="36" t="s">
        <v>67</v>
      </c>
      <c r="AB340" s="36" t="s">
        <v>64</v>
      </c>
      <c r="AC340" s="46" t="s">
        <v>1154</v>
      </c>
      <c r="AD340" s="41" t="s">
        <v>1155</v>
      </c>
      <c r="AE340" s="39" t="s">
        <v>67</v>
      </c>
      <c r="AF340" s="51"/>
      <c r="AG340" s="35" t="s">
        <v>68</v>
      </c>
      <c r="AH340" s="39">
        <f t="shared" si="56"/>
        <v>71</v>
      </c>
      <c r="AI340" s="39">
        <v>3</v>
      </c>
      <c r="AJ340" s="43">
        <f t="shared" si="57"/>
        <v>7434</v>
      </c>
      <c r="AK340" s="39">
        <f t="shared" si="58"/>
        <v>70.666666666666671</v>
      </c>
      <c r="AL340" s="43">
        <v>0</v>
      </c>
      <c r="AM340" s="43">
        <f t="shared" si="65"/>
        <v>5680000</v>
      </c>
      <c r="AN340" s="43">
        <f t="shared" si="59"/>
        <v>0</v>
      </c>
      <c r="AO340" s="43">
        <f t="shared" si="60"/>
        <v>5400000</v>
      </c>
      <c r="AP340" s="43">
        <f t="shared" si="61"/>
        <v>31520160</v>
      </c>
      <c r="AR340" s="43">
        <f t="shared" si="62"/>
        <v>0</v>
      </c>
      <c r="AS340" s="43">
        <f t="shared" si="63"/>
        <v>42600160</v>
      </c>
      <c r="AT340" s="35" t="s">
        <v>167</v>
      </c>
      <c r="AU340" s="35" t="s">
        <v>168</v>
      </c>
      <c r="AV340" s="35" t="s">
        <v>169</v>
      </c>
      <c r="AW340" s="35" t="s">
        <v>1156</v>
      </c>
    </row>
    <row r="341" spans="1:49" ht="25.05" customHeight="1" x14ac:dyDescent="0.3">
      <c r="A341" s="35">
        <v>14287</v>
      </c>
      <c r="B341" s="35" t="s">
        <v>125</v>
      </c>
      <c r="C341" s="35" t="s">
        <v>126</v>
      </c>
      <c r="D341" s="36">
        <v>1</v>
      </c>
      <c r="E341" s="36">
        <v>2025</v>
      </c>
      <c r="F341" s="36">
        <v>2025</v>
      </c>
      <c r="G341" s="35" t="s">
        <v>127</v>
      </c>
      <c r="H341" s="35" t="s">
        <v>125</v>
      </c>
      <c r="I341" s="35" t="s">
        <v>128</v>
      </c>
      <c r="J341" s="37" t="s">
        <v>1157</v>
      </c>
      <c r="K341" s="35" t="s">
        <v>65</v>
      </c>
      <c r="L341" s="35" t="s">
        <v>56</v>
      </c>
      <c r="M341" s="35" t="s">
        <v>57</v>
      </c>
      <c r="N341" s="35">
        <v>2</v>
      </c>
      <c r="O341" s="35" t="s">
        <v>143</v>
      </c>
      <c r="P341" s="35" t="s">
        <v>1158</v>
      </c>
      <c r="Q341" s="35" t="s">
        <v>152</v>
      </c>
      <c r="R341" s="35" t="s">
        <v>61</v>
      </c>
      <c r="S341" s="35" t="s">
        <v>62</v>
      </c>
      <c r="T341" s="35" t="s">
        <v>63</v>
      </c>
      <c r="U341" s="36">
        <v>20</v>
      </c>
      <c r="V341" s="36">
        <v>200</v>
      </c>
      <c r="W341" s="36">
        <v>12</v>
      </c>
      <c r="X341" s="39">
        <f t="shared" si="64"/>
        <v>212</v>
      </c>
      <c r="Y341" s="36">
        <v>3</v>
      </c>
      <c r="Z341" s="36" t="s">
        <v>64</v>
      </c>
      <c r="AA341" s="36" t="s">
        <v>67</v>
      </c>
      <c r="AB341" s="36" t="s">
        <v>64</v>
      </c>
      <c r="AC341" s="46" t="s">
        <v>1159</v>
      </c>
      <c r="AD341" s="41" t="s">
        <v>1160</v>
      </c>
      <c r="AE341" s="39" t="s">
        <v>67</v>
      </c>
      <c r="AF341" s="51"/>
      <c r="AG341" s="35" t="s">
        <v>68</v>
      </c>
      <c r="AH341" s="39">
        <f t="shared" si="56"/>
        <v>71</v>
      </c>
      <c r="AI341" s="39">
        <v>3</v>
      </c>
      <c r="AJ341" s="43">
        <f t="shared" si="57"/>
        <v>7434</v>
      </c>
      <c r="AK341" s="39">
        <f t="shared" si="58"/>
        <v>70.666666666666671</v>
      </c>
      <c r="AL341" s="43">
        <v>0</v>
      </c>
      <c r="AM341" s="43">
        <f t="shared" si="65"/>
        <v>5680000</v>
      </c>
      <c r="AN341" s="43">
        <f t="shared" si="59"/>
        <v>0</v>
      </c>
      <c r="AO341" s="43">
        <f t="shared" si="60"/>
        <v>5400000</v>
      </c>
      <c r="AP341" s="43">
        <f t="shared" si="61"/>
        <v>31520160</v>
      </c>
      <c r="AR341" s="43">
        <f t="shared" si="62"/>
        <v>0</v>
      </c>
      <c r="AS341" s="43">
        <f t="shared" si="63"/>
        <v>42600160</v>
      </c>
      <c r="AT341" s="35" t="s">
        <v>167</v>
      </c>
      <c r="AU341" s="35" t="s">
        <v>168</v>
      </c>
      <c r="AV341" s="35" t="s">
        <v>1161</v>
      </c>
      <c r="AW341" s="35" t="s">
        <v>1162</v>
      </c>
    </row>
    <row r="342" spans="1:49" ht="25.05" customHeight="1" x14ac:dyDescent="0.3">
      <c r="A342" s="35">
        <v>14400</v>
      </c>
      <c r="B342" s="35" t="s">
        <v>190</v>
      </c>
      <c r="C342" s="35" t="s">
        <v>191</v>
      </c>
      <c r="D342" s="36">
        <v>1</v>
      </c>
      <c r="E342" s="36">
        <v>2025</v>
      </c>
      <c r="F342" s="36">
        <v>2025</v>
      </c>
      <c r="G342" s="35" t="s">
        <v>127</v>
      </c>
      <c r="H342" s="35" t="s">
        <v>190</v>
      </c>
      <c r="I342" s="35" t="s">
        <v>192</v>
      </c>
      <c r="J342" s="37" t="s">
        <v>1163</v>
      </c>
      <c r="K342" s="35" t="s">
        <v>65</v>
      </c>
      <c r="L342" s="35" t="s">
        <v>56</v>
      </c>
      <c r="M342" s="35" t="s">
        <v>57</v>
      </c>
      <c r="N342" s="35">
        <v>13</v>
      </c>
      <c r="O342" s="35" t="s">
        <v>104</v>
      </c>
      <c r="P342" s="35" t="s">
        <v>151</v>
      </c>
      <c r="Q342" s="35" t="s">
        <v>152</v>
      </c>
      <c r="R342" s="35" t="s">
        <v>61</v>
      </c>
      <c r="S342" s="35" t="s">
        <v>62</v>
      </c>
      <c r="T342" s="35" t="s">
        <v>495</v>
      </c>
      <c r="U342" s="36">
        <v>12</v>
      </c>
      <c r="V342" s="36">
        <v>100</v>
      </c>
      <c r="W342" s="36">
        <v>12</v>
      </c>
      <c r="X342" s="39">
        <f t="shared" si="64"/>
        <v>112</v>
      </c>
      <c r="Y342" s="36">
        <v>4</v>
      </c>
      <c r="Z342" s="36" t="s">
        <v>64</v>
      </c>
      <c r="AA342" s="36" t="s">
        <v>67</v>
      </c>
      <c r="AB342" s="36" t="s">
        <v>67</v>
      </c>
      <c r="AC342" s="46" t="s">
        <v>1164</v>
      </c>
      <c r="AD342" s="41" t="s">
        <v>1165</v>
      </c>
      <c r="AE342" s="39" t="s">
        <v>67</v>
      </c>
      <c r="AF342" s="51"/>
      <c r="AG342" s="35" t="s">
        <v>68</v>
      </c>
      <c r="AH342" s="39">
        <f t="shared" si="56"/>
        <v>28</v>
      </c>
      <c r="AI342" s="39">
        <v>2</v>
      </c>
      <c r="AJ342" s="43">
        <f t="shared" si="57"/>
        <v>6372</v>
      </c>
      <c r="AK342" s="39">
        <f t="shared" si="58"/>
        <v>28</v>
      </c>
      <c r="AL342" s="43">
        <v>0</v>
      </c>
      <c r="AM342" s="43">
        <f t="shared" si="65"/>
        <v>1344000</v>
      </c>
      <c r="AN342" s="43">
        <f t="shared" si="59"/>
        <v>0</v>
      </c>
      <c r="AO342" s="43">
        <f t="shared" si="60"/>
        <v>0</v>
      </c>
      <c r="AP342" s="43">
        <f t="shared" si="61"/>
        <v>8563968</v>
      </c>
      <c r="AR342" s="43">
        <f t="shared" si="62"/>
        <v>0</v>
      </c>
      <c r="AS342" s="43">
        <f t="shared" si="63"/>
        <v>9907968</v>
      </c>
      <c r="AT342" s="35" t="s">
        <v>195</v>
      </c>
      <c r="AU342" s="35" t="s">
        <v>196</v>
      </c>
      <c r="AV342" s="35" t="s">
        <v>921</v>
      </c>
      <c r="AW342" s="35" t="s">
        <v>922</v>
      </c>
    </row>
    <row r="343" spans="1:49" ht="25.05" customHeight="1" x14ac:dyDescent="0.3">
      <c r="A343" s="35">
        <v>14403</v>
      </c>
      <c r="B343" s="35" t="s">
        <v>190</v>
      </c>
      <c r="C343" s="35" t="s">
        <v>191</v>
      </c>
      <c r="D343" s="36">
        <v>1</v>
      </c>
      <c r="E343" s="36">
        <v>2025</v>
      </c>
      <c r="F343" s="36">
        <v>2025</v>
      </c>
      <c r="G343" s="35" t="s">
        <v>127</v>
      </c>
      <c r="H343" s="35" t="s">
        <v>190</v>
      </c>
      <c r="I343" s="35" t="s">
        <v>192</v>
      </c>
      <c r="J343" s="37" t="s">
        <v>1163</v>
      </c>
      <c r="K343" s="35" t="s">
        <v>65</v>
      </c>
      <c r="L343" s="35" t="s">
        <v>56</v>
      </c>
      <c r="M343" s="35" t="s">
        <v>57</v>
      </c>
      <c r="N343" s="35">
        <v>13</v>
      </c>
      <c r="O343" s="35" t="s">
        <v>104</v>
      </c>
      <c r="P343" s="35" t="s">
        <v>151</v>
      </c>
      <c r="Q343" s="35" t="s">
        <v>152</v>
      </c>
      <c r="R343" s="35" t="s">
        <v>61</v>
      </c>
      <c r="S343" s="35" t="s">
        <v>62</v>
      </c>
      <c r="T343" s="35" t="s">
        <v>917</v>
      </c>
      <c r="U343" s="36">
        <v>12</v>
      </c>
      <c r="V343" s="36">
        <v>100</v>
      </c>
      <c r="W343" s="36">
        <v>12</v>
      </c>
      <c r="X343" s="39">
        <f t="shared" si="64"/>
        <v>112</v>
      </c>
      <c r="Y343" s="36">
        <v>4</v>
      </c>
      <c r="Z343" s="36" t="s">
        <v>64</v>
      </c>
      <c r="AA343" s="36" t="s">
        <v>67</v>
      </c>
      <c r="AB343" s="36" t="s">
        <v>67</v>
      </c>
      <c r="AC343" s="46" t="s">
        <v>1164</v>
      </c>
      <c r="AD343" s="41" t="s">
        <v>1165</v>
      </c>
      <c r="AE343" s="39" t="s">
        <v>67</v>
      </c>
      <c r="AF343" s="51"/>
      <c r="AG343" s="35" t="s">
        <v>68</v>
      </c>
      <c r="AH343" s="39">
        <f t="shared" si="56"/>
        <v>28</v>
      </c>
      <c r="AI343" s="39">
        <v>2</v>
      </c>
      <c r="AJ343" s="43">
        <f t="shared" si="57"/>
        <v>6372</v>
      </c>
      <c r="AK343" s="39">
        <f t="shared" si="58"/>
        <v>28</v>
      </c>
      <c r="AL343" s="43">
        <v>0</v>
      </c>
      <c r="AM343" s="43">
        <f t="shared" si="65"/>
        <v>1344000</v>
      </c>
      <c r="AN343" s="43">
        <f t="shared" si="59"/>
        <v>0</v>
      </c>
      <c r="AO343" s="43">
        <f t="shared" si="60"/>
        <v>0</v>
      </c>
      <c r="AP343" s="43">
        <f t="shared" si="61"/>
        <v>8563968</v>
      </c>
      <c r="AR343" s="43">
        <f t="shared" si="62"/>
        <v>0</v>
      </c>
      <c r="AS343" s="43">
        <f t="shared" si="63"/>
        <v>9907968</v>
      </c>
      <c r="AT343" s="35" t="s">
        <v>195</v>
      </c>
      <c r="AU343" s="35" t="s">
        <v>196</v>
      </c>
      <c r="AV343" s="35" t="s">
        <v>921</v>
      </c>
      <c r="AW343" s="35" t="s">
        <v>922</v>
      </c>
    </row>
    <row r="344" spans="1:49" ht="25.05" customHeight="1" x14ac:dyDescent="0.3">
      <c r="A344" s="35">
        <v>14408</v>
      </c>
      <c r="B344" s="35" t="s">
        <v>190</v>
      </c>
      <c r="C344" s="35" t="s">
        <v>191</v>
      </c>
      <c r="D344" s="36">
        <v>1</v>
      </c>
      <c r="E344" s="36">
        <v>2025</v>
      </c>
      <c r="F344" s="36">
        <v>2025</v>
      </c>
      <c r="G344" s="35" t="s">
        <v>127</v>
      </c>
      <c r="H344" s="35" t="s">
        <v>190</v>
      </c>
      <c r="I344" s="35" t="s">
        <v>192</v>
      </c>
      <c r="J344" s="37" t="s">
        <v>1163</v>
      </c>
      <c r="K344" s="35" t="s">
        <v>65</v>
      </c>
      <c r="L344" s="35" t="s">
        <v>56</v>
      </c>
      <c r="M344" s="35" t="s">
        <v>57</v>
      </c>
      <c r="N344" s="35">
        <v>13</v>
      </c>
      <c r="O344" s="35" t="s">
        <v>104</v>
      </c>
      <c r="P344" s="35" t="s">
        <v>151</v>
      </c>
      <c r="Q344" s="35" t="s">
        <v>152</v>
      </c>
      <c r="R344" s="35" t="s">
        <v>61</v>
      </c>
      <c r="S344" s="35" t="s">
        <v>62</v>
      </c>
      <c r="T344" s="35" t="s">
        <v>495</v>
      </c>
      <c r="U344" s="36">
        <v>12</v>
      </c>
      <c r="V344" s="36">
        <v>100</v>
      </c>
      <c r="W344" s="36">
        <v>12</v>
      </c>
      <c r="X344" s="39">
        <f t="shared" si="64"/>
        <v>112</v>
      </c>
      <c r="Y344" s="36">
        <v>4</v>
      </c>
      <c r="Z344" s="36" t="s">
        <v>64</v>
      </c>
      <c r="AA344" s="36" t="s">
        <v>67</v>
      </c>
      <c r="AB344" s="36" t="s">
        <v>67</v>
      </c>
      <c r="AC344" s="46" t="s">
        <v>1164</v>
      </c>
      <c r="AD344" s="41" t="s">
        <v>1165</v>
      </c>
      <c r="AE344" s="39" t="s">
        <v>67</v>
      </c>
      <c r="AF344" s="51"/>
      <c r="AG344" s="35" t="s">
        <v>68</v>
      </c>
      <c r="AH344" s="39">
        <f t="shared" si="56"/>
        <v>28</v>
      </c>
      <c r="AI344" s="39">
        <v>2</v>
      </c>
      <c r="AJ344" s="43">
        <f t="shared" si="57"/>
        <v>6372</v>
      </c>
      <c r="AK344" s="39">
        <f t="shared" si="58"/>
        <v>28</v>
      </c>
      <c r="AL344" s="43">
        <v>0</v>
      </c>
      <c r="AM344" s="43">
        <f t="shared" si="65"/>
        <v>1344000</v>
      </c>
      <c r="AN344" s="43">
        <f t="shared" si="59"/>
        <v>0</v>
      </c>
      <c r="AO344" s="43">
        <f t="shared" si="60"/>
        <v>0</v>
      </c>
      <c r="AP344" s="43">
        <f t="shared" si="61"/>
        <v>8563968</v>
      </c>
      <c r="AR344" s="43">
        <f t="shared" si="62"/>
        <v>0</v>
      </c>
      <c r="AS344" s="43">
        <f t="shared" si="63"/>
        <v>9907968</v>
      </c>
      <c r="AT344" s="35" t="s">
        <v>195</v>
      </c>
      <c r="AU344" s="35" t="s">
        <v>196</v>
      </c>
      <c r="AV344" s="35" t="s">
        <v>921</v>
      </c>
      <c r="AW344" s="35" t="s">
        <v>922</v>
      </c>
    </row>
    <row r="345" spans="1:49" ht="25.05" customHeight="1" x14ac:dyDescent="0.3">
      <c r="A345" s="35">
        <v>14410</v>
      </c>
      <c r="B345" s="35" t="s">
        <v>190</v>
      </c>
      <c r="C345" s="35" t="s">
        <v>191</v>
      </c>
      <c r="D345" s="36">
        <v>1</v>
      </c>
      <c r="E345" s="36">
        <v>2025</v>
      </c>
      <c r="F345" s="36">
        <v>2025</v>
      </c>
      <c r="G345" s="35" t="s">
        <v>127</v>
      </c>
      <c r="H345" s="35" t="s">
        <v>190</v>
      </c>
      <c r="I345" s="35" t="s">
        <v>192</v>
      </c>
      <c r="J345" s="37" t="s">
        <v>1163</v>
      </c>
      <c r="K345" s="35" t="s">
        <v>65</v>
      </c>
      <c r="L345" s="35" t="s">
        <v>56</v>
      </c>
      <c r="M345" s="35" t="s">
        <v>57</v>
      </c>
      <c r="N345" s="35">
        <v>13</v>
      </c>
      <c r="O345" s="35" t="s">
        <v>104</v>
      </c>
      <c r="P345" s="35" t="s">
        <v>151</v>
      </c>
      <c r="Q345" s="35" t="s">
        <v>152</v>
      </c>
      <c r="R345" s="35" t="s">
        <v>61</v>
      </c>
      <c r="S345" s="35" t="s">
        <v>62</v>
      </c>
      <c r="T345" s="35" t="s">
        <v>917</v>
      </c>
      <c r="U345" s="36">
        <v>12</v>
      </c>
      <c r="V345" s="36">
        <v>100</v>
      </c>
      <c r="W345" s="36">
        <v>12</v>
      </c>
      <c r="X345" s="39">
        <f t="shared" si="64"/>
        <v>112</v>
      </c>
      <c r="Y345" s="36">
        <v>4</v>
      </c>
      <c r="Z345" s="36" t="s">
        <v>64</v>
      </c>
      <c r="AA345" s="36" t="s">
        <v>67</v>
      </c>
      <c r="AB345" s="36" t="s">
        <v>67</v>
      </c>
      <c r="AC345" s="46" t="s">
        <v>1164</v>
      </c>
      <c r="AD345" s="41" t="s">
        <v>1165</v>
      </c>
      <c r="AE345" s="39" t="s">
        <v>67</v>
      </c>
      <c r="AF345" s="51"/>
      <c r="AG345" s="35" t="s">
        <v>68</v>
      </c>
      <c r="AH345" s="39">
        <f t="shared" si="56"/>
        <v>28</v>
      </c>
      <c r="AI345" s="39">
        <v>2</v>
      </c>
      <c r="AJ345" s="43">
        <f t="shared" si="57"/>
        <v>6372</v>
      </c>
      <c r="AK345" s="39">
        <f t="shared" si="58"/>
        <v>28</v>
      </c>
      <c r="AL345" s="43">
        <v>0</v>
      </c>
      <c r="AM345" s="43">
        <f t="shared" si="65"/>
        <v>1344000</v>
      </c>
      <c r="AN345" s="43">
        <f t="shared" si="59"/>
        <v>0</v>
      </c>
      <c r="AO345" s="43">
        <f t="shared" si="60"/>
        <v>0</v>
      </c>
      <c r="AP345" s="43">
        <f t="shared" si="61"/>
        <v>8563968</v>
      </c>
      <c r="AR345" s="43">
        <f t="shared" si="62"/>
        <v>0</v>
      </c>
      <c r="AS345" s="43">
        <f t="shared" si="63"/>
        <v>9907968</v>
      </c>
      <c r="AT345" s="35" t="s">
        <v>195</v>
      </c>
      <c r="AU345" s="35" t="s">
        <v>196</v>
      </c>
      <c r="AV345" s="35" t="s">
        <v>921</v>
      </c>
      <c r="AW345" s="35" t="s">
        <v>922</v>
      </c>
    </row>
    <row r="346" spans="1:49" ht="25.05" customHeight="1" x14ac:dyDescent="0.3">
      <c r="A346" s="35">
        <v>14416</v>
      </c>
      <c r="B346" s="35" t="s">
        <v>125</v>
      </c>
      <c r="C346" s="35" t="s">
        <v>126</v>
      </c>
      <c r="D346" s="36">
        <v>1</v>
      </c>
      <c r="E346" s="36">
        <v>2025</v>
      </c>
      <c r="F346" s="36">
        <v>2025</v>
      </c>
      <c r="G346" s="35" t="s">
        <v>127</v>
      </c>
      <c r="H346" s="35" t="s">
        <v>125</v>
      </c>
      <c r="I346" s="35" t="s">
        <v>128</v>
      </c>
      <c r="J346" s="37" t="s">
        <v>1166</v>
      </c>
      <c r="K346" s="35" t="s">
        <v>65</v>
      </c>
      <c r="L346" s="35" t="s">
        <v>56</v>
      </c>
      <c r="M346" s="35" t="s">
        <v>57</v>
      </c>
      <c r="N346" s="35">
        <v>14</v>
      </c>
      <c r="O346" s="35" t="s">
        <v>485</v>
      </c>
      <c r="P346" s="35" t="s">
        <v>486</v>
      </c>
      <c r="Q346" s="35" t="s">
        <v>462</v>
      </c>
      <c r="R346" s="35" t="s">
        <v>61</v>
      </c>
      <c r="S346" s="35" t="s">
        <v>62</v>
      </c>
      <c r="T346" s="35" t="s">
        <v>1167</v>
      </c>
      <c r="U346" s="36">
        <v>20</v>
      </c>
      <c r="V346" s="36">
        <v>116</v>
      </c>
      <c r="W346" s="36">
        <v>12</v>
      </c>
      <c r="X346" s="39">
        <f t="shared" si="64"/>
        <v>128</v>
      </c>
      <c r="Y346" s="36">
        <v>7</v>
      </c>
      <c r="Z346" s="36" t="s">
        <v>64</v>
      </c>
      <c r="AA346" s="36" t="s">
        <v>67</v>
      </c>
      <c r="AB346" s="36" t="s">
        <v>64</v>
      </c>
      <c r="AC346" s="46" t="s">
        <v>1168</v>
      </c>
      <c r="AD346" s="41" t="s">
        <v>1169</v>
      </c>
      <c r="AE346" s="39" t="s">
        <v>67</v>
      </c>
      <c r="AF346" s="51"/>
      <c r="AG346" s="35" t="s">
        <v>68</v>
      </c>
      <c r="AH346" s="39">
        <f t="shared" si="56"/>
        <v>19</v>
      </c>
      <c r="AI346" s="39">
        <v>2</v>
      </c>
      <c r="AJ346" s="43">
        <f t="shared" si="57"/>
        <v>6372</v>
      </c>
      <c r="AK346" s="39">
        <f t="shared" si="58"/>
        <v>18.285714285714285</v>
      </c>
      <c r="AL346" s="43">
        <v>0</v>
      </c>
      <c r="AM346" s="43">
        <f t="shared" si="65"/>
        <v>1520000</v>
      </c>
      <c r="AN346" s="43">
        <f t="shared" si="59"/>
        <v>0</v>
      </c>
      <c r="AO346" s="43">
        <f t="shared" si="60"/>
        <v>5400000</v>
      </c>
      <c r="AP346" s="43">
        <f t="shared" si="61"/>
        <v>16312320</v>
      </c>
      <c r="AR346" s="43">
        <f t="shared" si="62"/>
        <v>0</v>
      </c>
      <c r="AS346" s="43">
        <f t="shared" si="63"/>
        <v>23232320</v>
      </c>
      <c r="AT346" s="35" t="s">
        <v>489</v>
      </c>
      <c r="AU346" s="35" t="s">
        <v>490</v>
      </c>
      <c r="AV346" s="35" t="s">
        <v>491</v>
      </c>
      <c r="AW346" s="35" t="s">
        <v>1170</v>
      </c>
    </row>
    <row r="347" spans="1:49" ht="25.05" customHeight="1" x14ac:dyDescent="0.3">
      <c r="A347" s="35">
        <v>14230</v>
      </c>
      <c r="B347" s="35" t="s">
        <v>138</v>
      </c>
      <c r="C347" s="35" t="s">
        <v>139</v>
      </c>
      <c r="D347" s="36">
        <v>1</v>
      </c>
      <c r="E347" s="36">
        <v>2025</v>
      </c>
      <c r="F347" s="36">
        <v>2025</v>
      </c>
      <c r="G347" s="35" t="s">
        <v>127</v>
      </c>
      <c r="H347" s="35" t="s">
        <v>138</v>
      </c>
      <c r="I347" s="35" t="s">
        <v>140</v>
      </c>
      <c r="J347" s="37" t="s">
        <v>1171</v>
      </c>
      <c r="K347" s="35" t="s">
        <v>65</v>
      </c>
      <c r="L347" s="35" t="s">
        <v>56</v>
      </c>
      <c r="M347" s="35" t="s">
        <v>57</v>
      </c>
      <c r="N347" s="35">
        <v>6</v>
      </c>
      <c r="O347" s="35" t="s">
        <v>375</v>
      </c>
      <c r="P347" s="35" t="s">
        <v>1172</v>
      </c>
      <c r="Q347" s="35" t="s">
        <v>152</v>
      </c>
      <c r="R347" s="35" t="s">
        <v>61</v>
      </c>
      <c r="S347" s="35" t="s">
        <v>62</v>
      </c>
      <c r="T347" s="35" t="s">
        <v>1173</v>
      </c>
      <c r="U347" s="36">
        <v>15</v>
      </c>
      <c r="V347" s="36">
        <v>200</v>
      </c>
      <c r="W347" s="36">
        <v>12</v>
      </c>
      <c r="X347" s="39">
        <f t="shared" si="64"/>
        <v>212</v>
      </c>
      <c r="Y347" s="36">
        <v>7</v>
      </c>
      <c r="Z347" s="36" t="s">
        <v>64</v>
      </c>
      <c r="AA347" s="36" t="s">
        <v>67</v>
      </c>
      <c r="AB347" s="36" t="s">
        <v>64</v>
      </c>
      <c r="AC347" s="46" t="s">
        <v>1174</v>
      </c>
      <c r="AD347" s="41" t="s">
        <v>1175</v>
      </c>
      <c r="AE347" s="39" t="s">
        <v>67</v>
      </c>
      <c r="AF347" s="51"/>
      <c r="AG347" s="35" t="s">
        <v>68</v>
      </c>
      <c r="AH347" s="39">
        <f t="shared" si="56"/>
        <v>31</v>
      </c>
      <c r="AI347" s="39">
        <v>2</v>
      </c>
      <c r="AJ347" s="43">
        <f t="shared" si="57"/>
        <v>6372</v>
      </c>
      <c r="AK347" s="39">
        <f t="shared" si="58"/>
        <v>30.285714285714285</v>
      </c>
      <c r="AL347" s="43">
        <v>0</v>
      </c>
      <c r="AM347" s="43">
        <f t="shared" si="65"/>
        <v>1860000</v>
      </c>
      <c r="AN347" s="43">
        <f t="shared" si="59"/>
        <v>0</v>
      </c>
      <c r="AO347" s="43">
        <f t="shared" si="60"/>
        <v>4050000</v>
      </c>
      <c r="AP347" s="43">
        <f t="shared" si="61"/>
        <v>20262960</v>
      </c>
      <c r="AR347" s="43">
        <f t="shared" si="62"/>
        <v>0</v>
      </c>
      <c r="AS347" s="43">
        <f t="shared" si="63"/>
        <v>26172960</v>
      </c>
      <c r="AT347" s="35" t="s">
        <v>1176</v>
      </c>
      <c r="AU347" s="35" t="s">
        <v>1177</v>
      </c>
      <c r="AV347" s="35" t="s">
        <v>1178</v>
      </c>
      <c r="AW347" s="35" t="s">
        <v>1179</v>
      </c>
    </row>
    <row r="348" spans="1:49" ht="25.05" customHeight="1" x14ac:dyDescent="0.3">
      <c r="A348" s="35">
        <v>14229</v>
      </c>
      <c r="B348" s="35" t="s">
        <v>138</v>
      </c>
      <c r="C348" s="35" t="s">
        <v>139</v>
      </c>
      <c r="D348" s="36">
        <v>1</v>
      </c>
      <c r="E348" s="36">
        <v>2025</v>
      </c>
      <c r="F348" s="36">
        <v>2025</v>
      </c>
      <c r="G348" s="35" t="s">
        <v>127</v>
      </c>
      <c r="H348" s="35" t="s">
        <v>138</v>
      </c>
      <c r="I348" s="35" t="s">
        <v>140</v>
      </c>
      <c r="J348" s="37" t="s">
        <v>1180</v>
      </c>
      <c r="K348" s="35" t="s">
        <v>65</v>
      </c>
      <c r="L348" s="35" t="s">
        <v>56</v>
      </c>
      <c r="M348" s="35" t="s">
        <v>57</v>
      </c>
      <c r="N348" s="35">
        <v>6</v>
      </c>
      <c r="O348" s="35" t="s">
        <v>375</v>
      </c>
      <c r="P348" s="35" t="s">
        <v>1172</v>
      </c>
      <c r="Q348" s="35" t="s">
        <v>152</v>
      </c>
      <c r="R348" s="35" t="s">
        <v>61</v>
      </c>
      <c r="S348" s="35" t="s">
        <v>62</v>
      </c>
      <c r="T348" s="35" t="s">
        <v>1181</v>
      </c>
      <c r="U348" s="36">
        <v>15</v>
      </c>
      <c r="V348" s="36">
        <v>250</v>
      </c>
      <c r="W348" s="36">
        <v>12</v>
      </c>
      <c r="X348" s="39">
        <f t="shared" si="64"/>
        <v>262</v>
      </c>
      <c r="Y348" s="36">
        <v>7</v>
      </c>
      <c r="Z348" s="36" t="s">
        <v>64</v>
      </c>
      <c r="AA348" s="36" t="s">
        <v>67</v>
      </c>
      <c r="AB348" s="36" t="s">
        <v>64</v>
      </c>
      <c r="AC348" s="46" t="s">
        <v>1182</v>
      </c>
      <c r="AD348" s="41" t="s">
        <v>1183</v>
      </c>
      <c r="AE348" s="39" t="s">
        <v>67</v>
      </c>
      <c r="AF348" s="51"/>
      <c r="AG348" s="35" t="s">
        <v>68</v>
      </c>
      <c r="AH348" s="39">
        <f t="shared" si="56"/>
        <v>38</v>
      </c>
      <c r="AI348" s="39">
        <v>2</v>
      </c>
      <c r="AJ348" s="43">
        <f t="shared" si="57"/>
        <v>6372</v>
      </c>
      <c r="AK348" s="39">
        <f t="shared" si="58"/>
        <v>37.428571428571431</v>
      </c>
      <c r="AL348" s="43">
        <v>0</v>
      </c>
      <c r="AM348" s="43">
        <f t="shared" si="65"/>
        <v>2280000</v>
      </c>
      <c r="AN348" s="43">
        <f t="shared" si="59"/>
        <v>0</v>
      </c>
      <c r="AO348" s="43">
        <f t="shared" si="60"/>
        <v>4050000</v>
      </c>
      <c r="AP348" s="43">
        <f t="shared" si="61"/>
        <v>25041960</v>
      </c>
      <c r="AR348" s="43">
        <f t="shared" si="62"/>
        <v>0</v>
      </c>
      <c r="AS348" s="43">
        <f t="shared" si="63"/>
        <v>31371960</v>
      </c>
      <c r="AT348" s="35" t="s">
        <v>1176</v>
      </c>
      <c r="AU348" s="35" t="s">
        <v>1177</v>
      </c>
      <c r="AV348" s="35" t="s">
        <v>1178</v>
      </c>
      <c r="AW348" s="35" t="s">
        <v>1179</v>
      </c>
    </row>
    <row r="349" spans="1:49" ht="25.05" customHeight="1" x14ac:dyDescent="0.3">
      <c r="A349" s="35">
        <v>14228</v>
      </c>
      <c r="B349" s="35" t="s">
        <v>138</v>
      </c>
      <c r="C349" s="35" t="s">
        <v>139</v>
      </c>
      <c r="D349" s="36">
        <v>1</v>
      </c>
      <c r="E349" s="36">
        <v>2025</v>
      </c>
      <c r="F349" s="36">
        <v>2025</v>
      </c>
      <c r="G349" s="35" t="s">
        <v>127</v>
      </c>
      <c r="H349" s="35" t="s">
        <v>138</v>
      </c>
      <c r="I349" s="35" t="s">
        <v>140</v>
      </c>
      <c r="J349" s="37" t="s">
        <v>1184</v>
      </c>
      <c r="K349" s="35" t="s">
        <v>65</v>
      </c>
      <c r="L349" s="35" t="s">
        <v>56</v>
      </c>
      <c r="M349" s="35" t="s">
        <v>57</v>
      </c>
      <c r="N349" s="35">
        <v>6</v>
      </c>
      <c r="O349" s="35" t="s">
        <v>375</v>
      </c>
      <c r="P349" s="35" t="s">
        <v>1172</v>
      </c>
      <c r="Q349" s="35" t="s">
        <v>152</v>
      </c>
      <c r="R349" s="35" t="s">
        <v>61</v>
      </c>
      <c r="S349" s="35" t="s">
        <v>62</v>
      </c>
      <c r="T349" s="35" t="s">
        <v>1185</v>
      </c>
      <c r="U349" s="36">
        <v>20</v>
      </c>
      <c r="V349" s="36">
        <v>300</v>
      </c>
      <c r="W349" s="36">
        <v>12</v>
      </c>
      <c r="X349" s="39">
        <f t="shared" si="64"/>
        <v>312</v>
      </c>
      <c r="Y349" s="36">
        <v>7</v>
      </c>
      <c r="Z349" s="36" t="s">
        <v>64</v>
      </c>
      <c r="AA349" s="36" t="s">
        <v>67</v>
      </c>
      <c r="AB349" s="36" t="s">
        <v>64</v>
      </c>
      <c r="AC349" s="46" t="s">
        <v>1186</v>
      </c>
      <c r="AD349" s="41" t="s">
        <v>1187</v>
      </c>
      <c r="AE349" s="39" t="s">
        <v>67</v>
      </c>
      <c r="AF349" s="51"/>
      <c r="AG349" s="35" t="s">
        <v>68</v>
      </c>
      <c r="AH349" s="39">
        <f t="shared" si="56"/>
        <v>45</v>
      </c>
      <c r="AI349" s="39">
        <v>2</v>
      </c>
      <c r="AJ349" s="43">
        <f t="shared" si="57"/>
        <v>6372</v>
      </c>
      <c r="AK349" s="39">
        <f t="shared" si="58"/>
        <v>44.571428571428569</v>
      </c>
      <c r="AL349" s="43">
        <v>0</v>
      </c>
      <c r="AM349" s="43">
        <f t="shared" si="65"/>
        <v>3600000</v>
      </c>
      <c r="AN349" s="43">
        <f t="shared" si="59"/>
        <v>0</v>
      </c>
      <c r="AO349" s="43">
        <f t="shared" si="60"/>
        <v>5400000</v>
      </c>
      <c r="AP349" s="43">
        <f t="shared" si="61"/>
        <v>39761280</v>
      </c>
      <c r="AR349" s="43">
        <f t="shared" si="62"/>
        <v>0</v>
      </c>
      <c r="AS349" s="43">
        <f t="shared" si="63"/>
        <v>48761280</v>
      </c>
      <c r="AT349" s="35" t="s">
        <v>1176</v>
      </c>
      <c r="AU349" s="35" t="s">
        <v>1177</v>
      </c>
      <c r="AV349" s="35" t="s">
        <v>1178</v>
      </c>
      <c r="AW349" s="35" t="s">
        <v>1179</v>
      </c>
    </row>
    <row r="350" spans="1:49" s="64" customFormat="1" ht="25.05" customHeight="1" x14ac:dyDescent="0.3">
      <c r="A350" s="61">
        <v>14498</v>
      </c>
      <c r="B350" s="61" t="s">
        <v>49</v>
      </c>
      <c r="C350" s="61" t="s">
        <v>50</v>
      </c>
      <c r="D350" s="62">
        <v>4</v>
      </c>
      <c r="E350" s="62">
        <v>2025</v>
      </c>
      <c r="F350" s="62">
        <v>2025</v>
      </c>
      <c r="G350" s="61" t="s">
        <v>127</v>
      </c>
      <c r="H350" s="61" t="s">
        <v>49</v>
      </c>
      <c r="I350" s="61" t="s">
        <v>452</v>
      </c>
      <c r="J350" s="63" t="s">
        <v>1188</v>
      </c>
      <c r="K350" s="61" t="s">
        <v>65</v>
      </c>
      <c r="L350" s="61" t="s">
        <v>56</v>
      </c>
      <c r="M350" s="61" t="s">
        <v>57</v>
      </c>
      <c r="N350" s="61">
        <v>14</v>
      </c>
      <c r="O350" s="61" t="s">
        <v>485</v>
      </c>
      <c r="P350" s="61" t="s">
        <v>486</v>
      </c>
      <c r="Q350" s="61" t="s">
        <v>152</v>
      </c>
      <c r="R350" s="61" t="s">
        <v>61</v>
      </c>
      <c r="S350" s="61" t="s">
        <v>62</v>
      </c>
      <c r="T350" s="61" t="s">
        <v>63</v>
      </c>
      <c r="U350" s="62">
        <v>13</v>
      </c>
      <c r="V350" s="62">
        <v>120</v>
      </c>
      <c r="W350" s="62">
        <v>12</v>
      </c>
      <c r="X350" s="64">
        <f t="shared" si="64"/>
        <v>132</v>
      </c>
      <c r="Y350" s="62">
        <v>5</v>
      </c>
      <c r="Z350" s="62" t="s">
        <v>64</v>
      </c>
      <c r="AA350" s="62" t="s">
        <v>67</v>
      </c>
      <c r="AB350" s="62" t="s">
        <v>64</v>
      </c>
      <c r="AC350" s="65" t="s">
        <v>1189</v>
      </c>
      <c r="AD350" s="66" t="s">
        <v>1190</v>
      </c>
      <c r="AE350" s="64" t="s">
        <v>67</v>
      </c>
      <c r="AF350" s="67"/>
      <c r="AG350" s="61" t="s">
        <v>68</v>
      </c>
      <c r="AH350" s="64">
        <f t="shared" si="56"/>
        <v>27</v>
      </c>
      <c r="AI350" s="64">
        <v>1</v>
      </c>
      <c r="AJ350" s="68">
        <f t="shared" si="57"/>
        <v>5074</v>
      </c>
      <c r="AK350" s="64">
        <f t="shared" si="58"/>
        <v>26.4</v>
      </c>
      <c r="AL350" s="68">
        <v>0</v>
      </c>
      <c r="AM350" s="68">
        <f t="shared" si="65"/>
        <v>1404000</v>
      </c>
      <c r="AN350" s="68">
        <f t="shared" si="59"/>
        <v>0</v>
      </c>
      <c r="AO350" s="68">
        <f>IF(AB350="SI",250000*U350,0)</f>
        <v>3250000</v>
      </c>
      <c r="AP350" s="68">
        <f t="shared" si="61"/>
        <v>8706984</v>
      </c>
      <c r="AQ350" s="68"/>
      <c r="AR350" s="68">
        <f t="shared" si="62"/>
        <v>0</v>
      </c>
      <c r="AS350" s="68">
        <f t="shared" si="63"/>
        <v>13360984</v>
      </c>
      <c r="AT350" s="61" t="s">
        <v>1191</v>
      </c>
      <c r="AU350" s="61" t="s">
        <v>1192</v>
      </c>
      <c r="AV350" s="61" t="s">
        <v>1193</v>
      </c>
      <c r="AW350" s="61" t="s">
        <v>1194</v>
      </c>
    </row>
    <row r="351" spans="1:49" s="64" customFormat="1" ht="25.05" customHeight="1" x14ac:dyDescent="0.3">
      <c r="A351" s="61">
        <v>14499</v>
      </c>
      <c r="B351" s="61" t="s">
        <v>49</v>
      </c>
      <c r="C351" s="61" t="s">
        <v>50</v>
      </c>
      <c r="D351" s="62">
        <v>4</v>
      </c>
      <c r="E351" s="62">
        <v>2025</v>
      </c>
      <c r="F351" s="62">
        <v>2025</v>
      </c>
      <c r="G351" s="61" t="s">
        <v>127</v>
      </c>
      <c r="H351" s="61" t="s">
        <v>49</v>
      </c>
      <c r="I351" s="61" t="s">
        <v>452</v>
      </c>
      <c r="J351" s="63" t="s">
        <v>1195</v>
      </c>
      <c r="K351" s="61" t="s">
        <v>65</v>
      </c>
      <c r="L351" s="61" t="s">
        <v>56</v>
      </c>
      <c r="M351" s="61" t="s">
        <v>57</v>
      </c>
      <c r="N351" s="61">
        <v>14</v>
      </c>
      <c r="O351" s="61" t="s">
        <v>485</v>
      </c>
      <c r="P351" s="61" t="s">
        <v>1196</v>
      </c>
      <c r="Q351" s="61" t="s">
        <v>152</v>
      </c>
      <c r="R351" s="61" t="s">
        <v>61</v>
      </c>
      <c r="S351" s="61" t="s">
        <v>62</v>
      </c>
      <c r="T351" s="61" t="s">
        <v>63</v>
      </c>
      <c r="U351" s="62">
        <v>10</v>
      </c>
      <c r="V351" s="62">
        <v>120</v>
      </c>
      <c r="W351" s="62">
        <v>12</v>
      </c>
      <c r="X351" s="64">
        <f>((SUM(V351:W351))*1)*1</f>
        <v>132</v>
      </c>
      <c r="Y351" s="62">
        <v>5</v>
      </c>
      <c r="Z351" s="62" t="s">
        <v>64</v>
      </c>
      <c r="AA351" s="62" t="s">
        <v>67</v>
      </c>
      <c r="AB351" s="62" t="s">
        <v>64</v>
      </c>
      <c r="AC351" s="65" t="s">
        <v>1189</v>
      </c>
      <c r="AD351" s="66" t="s">
        <v>1197</v>
      </c>
      <c r="AE351" s="64" t="s">
        <v>67</v>
      </c>
      <c r="AF351" s="67"/>
      <c r="AG351" s="61" t="s">
        <v>68</v>
      </c>
      <c r="AH351" s="64">
        <f t="shared" si="56"/>
        <v>27</v>
      </c>
      <c r="AI351" s="64">
        <v>1</v>
      </c>
      <c r="AJ351" s="68">
        <f t="shared" si="57"/>
        <v>5074</v>
      </c>
      <c r="AK351" s="64">
        <f t="shared" si="58"/>
        <v>26.4</v>
      </c>
      <c r="AL351" s="68">
        <v>0</v>
      </c>
      <c r="AM351" s="68">
        <f t="shared" si="65"/>
        <v>1080000</v>
      </c>
      <c r="AN351" s="68">
        <f t="shared" si="59"/>
        <v>0</v>
      </c>
      <c r="AO351" s="68">
        <f>IF(AB351="SI",250000*U351,0)</f>
        <v>2500000</v>
      </c>
      <c r="AP351" s="68">
        <f t="shared" si="61"/>
        <v>6697680</v>
      </c>
      <c r="AQ351" s="68"/>
      <c r="AR351" s="68">
        <f t="shared" si="62"/>
        <v>0</v>
      </c>
      <c r="AS351" s="68">
        <f t="shared" si="63"/>
        <v>10277680</v>
      </c>
      <c r="AT351" s="61" t="s">
        <v>1191</v>
      </c>
      <c r="AU351" s="61" t="s">
        <v>1192</v>
      </c>
      <c r="AV351" s="61" t="s">
        <v>1193</v>
      </c>
      <c r="AW351" s="61" t="s">
        <v>1194</v>
      </c>
    </row>
    <row r="352" spans="1:49" ht="25.05" customHeight="1" x14ac:dyDescent="0.3">
      <c r="A352" s="35">
        <v>14326</v>
      </c>
      <c r="B352" s="35" t="s">
        <v>469</v>
      </c>
      <c r="C352" s="35" t="s">
        <v>470</v>
      </c>
      <c r="D352" s="36">
        <v>1</v>
      </c>
      <c r="E352" s="36">
        <v>2025</v>
      </c>
      <c r="F352" s="36">
        <v>2025</v>
      </c>
      <c r="G352" s="35" t="s">
        <v>127</v>
      </c>
      <c r="H352" s="35" t="s">
        <v>469</v>
      </c>
      <c r="I352" s="35" t="s">
        <v>471</v>
      </c>
      <c r="J352" s="37" t="s">
        <v>1198</v>
      </c>
      <c r="K352" s="35" t="s">
        <v>65</v>
      </c>
      <c r="L352" s="35" t="s">
        <v>56</v>
      </c>
      <c r="M352" s="35" t="s">
        <v>57</v>
      </c>
      <c r="N352" s="35">
        <v>6</v>
      </c>
      <c r="O352" s="35" t="s">
        <v>375</v>
      </c>
      <c r="P352" s="35" t="s">
        <v>1199</v>
      </c>
      <c r="Q352" s="35" t="s">
        <v>152</v>
      </c>
      <c r="R352" s="35" t="s">
        <v>61</v>
      </c>
      <c r="S352" s="35" t="s">
        <v>62</v>
      </c>
      <c r="T352" s="35" t="s">
        <v>108</v>
      </c>
      <c r="U352" s="36">
        <v>15</v>
      </c>
      <c r="V352" s="36">
        <v>168</v>
      </c>
      <c r="W352" s="36">
        <v>12</v>
      </c>
      <c r="X352" s="39">
        <f>((SUM(V352:W352))*1)*1</f>
        <v>180</v>
      </c>
      <c r="Y352" s="36">
        <v>4</v>
      </c>
      <c r="Z352" s="36" t="s">
        <v>64</v>
      </c>
      <c r="AA352" s="36" t="s">
        <v>67</v>
      </c>
      <c r="AB352" s="36" t="s">
        <v>64</v>
      </c>
      <c r="AC352" s="46" t="s">
        <v>1200</v>
      </c>
      <c r="AD352" s="41" t="s">
        <v>1201</v>
      </c>
      <c r="AE352" s="39" t="s">
        <v>67</v>
      </c>
      <c r="AF352" s="51"/>
      <c r="AG352" s="35" t="s">
        <v>68</v>
      </c>
      <c r="AH352" s="39">
        <f t="shared" si="56"/>
        <v>45</v>
      </c>
      <c r="AI352" s="39">
        <v>2</v>
      </c>
      <c r="AJ352" s="43">
        <f t="shared" si="57"/>
        <v>6372</v>
      </c>
      <c r="AK352" s="39">
        <f t="shared" si="58"/>
        <v>45</v>
      </c>
      <c r="AL352" s="43">
        <v>0</v>
      </c>
      <c r="AM352" s="43">
        <f t="shared" si="65"/>
        <v>2700000</v>
      </c>
      <c r="AN352" s="43">
        <f t="shared" si="59"/>
        <v>0</v>
      </c>
      <c r="AO352" s="43">
        <f t="shared" si="60"/>
        <v>4050000</v>
      </c>
      <c r="AP352" s="43">
        <f t="shared" si="61"/>
        <v>17204400</v>
      </c>
      <c r="AR352" s="43">
        <f t="shared" si="62"/>
        <v>0</v>
      </c>
      <c r="AS352" s="43">
        <f t="shared" si="63"/>
        <v>23954400</v>
      </c>
      <c r="AT352" s="35" t="s">
        <v>1202</v>
      </c>
      <c r="AU352" s="35" t="s">
        <v>1203</v>
      </c>
      <c r="AV352" s="35" t="s">
        <v>1204</v>
      </c>
      <c r="AW352" s="35" t="s">
        <v>1205</v>
      </c>
    </row>
    <row r="353" spans="1:49" ht="25.05" customHeight="1" x14ac:dyDescent="0.3">
      <c r="A353" s="35">
        <v>14343</v>
      </c>
      <c r="B353" s="35" t="s">
        <v>469</v>
      </c>
      <c r="C353" s="35" t="s">
        <v>470</v>
      </c>
      <c r="D353" s="36">
        <v>1</v>
      </c>
      <c r="E353" s="36">
        <v>2025</v>
      </c>
      <c r="F353" s="36">
        <v>2025</v>
      </c>
      <c r="G353" s="35" t="s">
        <v>127</v>
      </c>
      <c r="H353" s="35" t="s">
        <v>469</v>
      </c>
      <c r="I353" s="35" t="s">
        <v>471</v>
      </c>
      <c r="J353" s="37" t="s">
        <v>1206</v>
      </c>
      <c r="K353" s="35" t="s">
        <v>65</v>
      </c>
      <c r="L353" s="35" t="s">
        <v>56</v>
      </c>
      <c r="M353" s="35" t="s">
        <v>57</v>
      </c>
      <c r="N353" s="35">
        <v>6</v>
      </c>
      <c r="O353" s="35" t="s">
        <v>375</v>
      </c>
      <c r="P353" s="35" t="s">
        <v>1207</v>
      </c>
      <c r="Q353" s="35" t="s">
        <v>152</v>
      </c>
      <c r="R353" s="35" t="s">
        <v>61</v>
      </c>
      <c r="S353" s="35" t="s">
        <v>62</v>
      </c>
      <c r="T353" s="35" t="s">
        <v>1208</v>
      </c>
      <c r="U353" s="36">
        <v>15</v>
      </c>
      <c r="V353" s="36">
        <v>168</v>
      </c>
      <c r="W353" s="36">
        <v>12</v>
      </c>
      <c r="X353" s="39">
        <f>((SUM(V353:W353))*1)*1</f>
        <v>180</v>
      </c>
      <c r="Y353" s="36">
        <v>4</v>
      </c>
      <c r="Z353" s="36" t="s">
        <v>64</v>
      </c>
      <c r="AA353" s="36" t="s">
        <v>67</v>
      </c>
      <c r="AB353" s="36" t="s">
        <v>64</v>
      </c>
      <c r="AC353" s="46" t="s">
        <v>1209</v>
      </c>
      <c r="AD353" s="41" t="s">
        <v>1210</v>
      </c>
      <c r="AE353" s="39" t="s">
        <v>67</v>
      </c>
      <c r="AF353" s="51"/>
      <c r="AG353" s="35" t="s">
        <v>68</v>
      </c>
      <c r="AH353" s="39">
        <f t="shared" si="56"/>
        <v>45</v>
      </c>
      <c r="AI353" s="39">
        <v>2</v>
      </c>
      <c r="AJ353" s="43">
        <f t="shared" si="57"/>
        <v>6372</v>
      </c>
      <c r="AK353" s="39">
        <f t="shared" si="58"/>
        <v>45</v>
      </c>
      <c r="AL353" s="43">
        <v>0</v>
      </c>
      <c r="AM353" s="43">
        <f t="shared" si="65"/>
        <v>2700000</v>
      </c>
      <c r="AN353" s="43">
        <f t="shared" si="59"/>
        <v>0</v>
      </c>
      <c r="AO353" s="43">
        <f t="shared" si="60"/>
        <v>4050000</v>
      </c>
      <c r="AP353" s="43">
        <f t="shared" si="61"/>
        <v>17204400</v>
      </c>
      <c r="AR353" s="43">
        <f t="shared" si="62"/>
        <v>0</v>
      </c>
      <c r="AS353" s="43">
        <f t="shared" si="63"/>
        <v>23954400</v>
      </c>
      <c r="AT353" s="35" t="s">
        <v>1202</v>
      </c>
      <c r="AU353" s="35" t="s">
        <v>1203</v>
      </c>
      <c r="AV353" s="35" t="s">
        <v>1211</v>
      </c>
      <c r="AW353" s="35" t="s">
        <v>1212</v>
      </c>
    </row>
    <row r="354" spans="1:49" ht="25.05" customHeight="1" x14ac:dyDescent="0.3">
      <c r="A354" s="35">
        <v>14356</v>
      </c>
      <c r="B354" s="35" t="s">
        <v>469</v>
      </c>
      <c r="C354" s="35" t="s">
        <v>470</v>
      </c>
      <c r="D354" s="36">
        <v>1</v>
      </c>
      <c r="E354" s="36">
        <v>2025</v>
      </c>
      <c r="F354" s="36">
        <v>2025</v>
      </c>
      <c r="G354" s="35" t="s">
        <v>127</v>
      </c>
      <c r="H354" s="35" t="s">
        <v>469</v>
      </c>
      <c r="I354" s="35" t="s">
        <v>471</v>
      </c>
      <c r="J354" s="37" t="s">
        <v>1206</v>
      </c>
      <c r="K354" s="35" t="s">
        <v>65</v>
      </c>
      <c r="L354" s="35" t="s">
        <v>56</v>
      </c>
      <c r="M354" s="35" t="s">
        <v>57</v>
      </c>
      <c r="N354" s="35">
        <v>6</v>
      </c>
      <c r="O354" s="35" t="s">
        <v>375</v>
      </c>
      <c r="P354" s="35" t="s">
        <v>1213</v>
      </c>
      <c r="Q354" s="35" t="s">
        <v>152</v>
      </c>
      <c r="R354" s="35" t="s">
        <v>61</v>
      </c>
      <c r="S354" s="35" t="s">
        <v>62</v>
      </c>
      <c r="T354" s="35" t="s">
        <v>1214</v>
      </c>
      <c r="U354" s="36">
        <v>15</v>
      </c>
      <c r="V354" s="36">
        <v>168</v>
      </c>
      <c r="W354" s="36">
        <v>12</v>
      </c>
      <c r="X354" s="39">
        <f>((SUM(V354:W354))*1)*1</f>
        <v>180</v>
      </c>
      <c r="Y354" s="36">
        <v>4</v>
      </c>
      <c r="Z354" s="36" t="s">
        <v>64</v>
      </c>
      <c r="AA354" s="36" t="s">
        <v>67</v>
      </c>
      <c r="AB354" s="36" t="s">
        <v>64</v>
      </c>
      <c r="AC354" s="46" t="s">
        <v>1209</v>
      </c>
      <c r="AD354" s="41" t="s">
        <v>1215</v>
      </c>
      <c r="AE354" s="39" t="s">
        <v>67</v>
      </c>
      <c r="AF354" s="51"/>
      <c r="AG354" s="35" t="s">
        <v>68</v>
      </c>
      <c r="AH354" s="39">
        <f t="shared" si="56"/>
        <v>45</v>
      </c>
      <c r="AI354" s="39">
        <v>2</v>
      </c>
      <c r="AJ354" s="43">
        <f t="shared" si="57"/>
        <v>6372</v>
      </c>
      <c r="AK354" s="39">
        <f t="shared" si="58"/>
        <v>45</v>
      </c>
      <c r="AL354" s="43">
        <v>0</v>
      </c>
      <c r="AM354" s="43">
        <f t="shared" si="65"/>
        <v>2700000</v>
      </c>
      <c r="AN354" s="43">
        <f t="shared" si="59"/>
        <v>0</v>
      </c>
      <c r="AO354" s="43">
        <f t="shared" si="60"/>
        <v>4050000</v>
      </c>
      <c r="AP354" s="43">
        <f t="shared" si="61"/>
        <v>17204400</v>
      </c>
      <c r="AR354" s="43">
        <f t="shared" si="62"/>
        <v>0</v>
      </c>
      <c r="AS354" s="43">
        <f t="shared" si="63"/>
        <v>23954400</v>
      </c>
      <c r="AT354" s="35" t="s">
        <v>1216</v>
      </c>
      <c r="AU354" s="35" t="s">
        <v>1217</v>
      </c>
      <c r="AV354" s="35" t="s">
        <v>1218</v>
      </c>
      <c r="AW354" s="35" t="s">
        <v>1217</v>
      </c>
    </row>
    <row r="355" spans="1:49" ht="25.05" customHeight="1" x14ac:dyDescent="0.3">
      <c r="A355" s="35">
        <v>14466</v>
      </c>
      <c r="B355" s="35" t="s">
        <v>125</v>
      </c>
      <c r="C355" s="35" t="s">
        <v>126</v>
      </c>
      <c r="D355" s="36">
        <v>1</v>
      </c>
      <c r="E355" s="36">
        <v>2025</v>
      </c>
      <c r="F355" s="36">
        <v>2025</v>
      </c>
      <c r="G355" s="35" t="s">
        <v>127</v>
      </c>
      <c r="H355" s="35" t="s">
        <v>125</v>
      </c>
      <c r="I355" s="35" t="s">
        <v>128</v>
      </c>
      <c r="J355" s="37" t="s">
        <v>826</v>
      </c>
      <c r="K355" s="35" t="s">
        <v>65</v>
      </c>
      <c r="L355" s="35" t="s">
        <v>483</v>
      </c>
      <c r="M355" s="35" t="s">
        <v>484</v>
      </c>
      <c r="N355" s="35">
        <v>13</v>
      </c>
      <c r="O355" s="35" t="s">
        <v>104</v>
      </c>
      <c r="P355" s="35" t="s">
        <v>726</v>
      </c>
      <c r="Q355" s="35" t="s">
        <v>152</v>
      </c>
      <c r="R355" s="35" t="s">
        <v>61</v>
      </c>
      <c r="S355" s="35" t="s">
        <v>62</v>
      </c>
      <c r="T355" s="35" t="s">
        <v>829</v>
      </c>
      <c r="U355" s="36">
        <v>20</v>
      </c>
      <c r="V355" s="36">
        <v>50</v>
      </c>
      <c r="W355" s="36">
        <v>8</v>
      </c>
      <c r="X355" s="39">
        <f>((SUM(V355:W355))*1)*1</f>
        <v>58</v>
      </c>
      <c r="Y355" s="36">
        <v>3</v>
      </c>
      <c r="Z355" s="36" t="s">
        <v>64</v>
      </c>
      <c r="AA355" s="36" t="s">
        <v>67</v>
      </c>
      <c r="AB355" s="45" t="s">
        <v>67</v>
      </c>
      <c r="AC355" s="46" t="s">
        <v>830</v>
      </c>
      <c r="AD355" s="41" t="s">
        <v>1219</v>
      </c>
      <c r="AE355" s="39" t="s">
        <v>67</v>
      </c>
      <c r="AF355" s="51"/>
      <c r="AG355" s="35" t="s">
        <v>68</v>
      </c>
      <c r="AH355" s="39">
        <f t="shared" si="56"/>
        <v>20</v>
      </c>
      <c r="AI355" s="39">
        <v>1</v>
      </c>
      <c r="AJ355" s="43">
        <f t="shared" si="57"/>
        <v>5074</v>
      </c>
      <c r="AK355" s="39">
        <f t="shared" si="58"/>
        <v>19.333333333333332</v>
      </c>
      <c r="AL355" s="43">
        <v>0</v>
      </c>
      <c r="AM355" s="43">
        <f t="shared" si="65"/>
        <v>1600000</v>
      </c>
      <c r="AN355" s="43">
        <f t="shared" si="59"/>
        <v>0</v>
      </c>
      <c r="AO355" s="43">
        <f t="shared" si="60"/>
        <v>0</v>
      </c>
      <c r="AP355" s="43">
        <f t="shared" si="61"/>
        <v>5885840</v>
      </c>
      <c r="AR355" s="43">
        <f t="shared" si="62"/>
        <v>0</v>
      </c>
      <c r="AS355" s="43">
        <f t="shared" si="63"/>
        <v>7485840</v>
      </c>
      <c r="AT355" s="35" t="s">
        <v>618</v>
      </c>
      <c r="AU355" s="35" t="s">
        <v>619</v>
      </c>
      <c r="AV355" s="35" t="s">
        <v>1220</v>
      </c>
      <c r="AW355" s="35" t="s">
        <v>1221</v>
      </c>
    </row>
    <row r="356" spans="1:49" ht="20.100000000000001" customHeight="1" x14ac:dyDescent="0.3">
      <c r="A356" s="49">
        <v>14633</v>
      </c>
      <c r="B356" s="35" t="s">
        <v>49</v>
      </c>
      <c r="C356" s="35" t="s">
        <v>50</v>
      </c>
      <c r="D356" s="50">
        <v>4</v>
      </c>
      <c r="E356" s="36">
        <v>2025</v>
      </c>
      <c r="F356" s="49">
        <v>2005</v>
      </c>
      <c r="G356" s="49" t="s">
        <v>51</v>
      </c>
      <c r="H356" s="49" t="s">
        <v>52</v>
      </c>
      <c r="I356" s="49" t="s">
        <v>53</v>
      </c>
      <c r="J356" s="49" t="s">
        <v>711</v>
      </c>
      <c r="K356" s="49" t="s">
        <v>712</v>
      </c>
      <c r="L356" s="49" t="s">
        <v>56</v>
      </c>
      <c r="M356" s="49" t="s">
        <v>57</v>
      </c>
      <c r="N356" s="49">
        <v>16</v>
      </c>
      <c r="O356" s="49" t="s">
        <v>343</v>
      </c>
      <c r="P356" s="49" t="s">
        <v>353</v>
      </c>
      <c r="Q356" s="49" t="s">
        <v>120</v>
      </c>
      <c r="R356" s="49" t="s">
        <v>61</v>
      </c>
      <c r="S356" s="49" t="s">
        <v>62</v>
      </c>
      <c r="T356" s="49" t="s">
        <v>63</v>
      </c>
      <c r="U356" s="50">
        <v>15</v>
      </c>
      <c r="V356" s="50">
        <v>150</v>
      </c>
      <c r="W356" s="50">
        <v>12</v>
      </c>
      <c r="X356" s="50">
        <f>SUM(V356:W356)</f>
        <v>162</v>
      </c>
      <c r="Y356" s="50">
        <v>4</v>
      </c>
      <c r="Z356" s="50" t="s">
        <v>64</v>
      </c>
      <c r="AA356" s="50" t="s">
        <v>64</v>
      </c>
      <c r="AB356" s="49" t="s">
        <v>64</v>
      </c>
      <c r="AC356" s="49"/>
      <c r="AD356" s="49" t="s">
        <v>1222</v>
      </c>
      <c r="AE356" s="49" t="s">
        <v>67</v>
      </c>
      <c r="AF356" s="49"/>
      <c r="AG356" s="49" t="s">
        <v>68</v>
      </c>
      <c r="AH356" s="50">
        <f t="shared" si="56"/>
        <v>41</v>
      </c>
      <c r="AI356" s="50">
        <v>2</v>
      </c>
      <c r="AJ356" s="43">
        <f t="shared" si="57"/>
        <v>6372</v>
      </c>
      <c r="AK356" s="50">
        <f t="shared" si="58"/>
        <v>40.5</v>
      </c>
      <c r="AL356" s="43">
        <v>0</v>
      </c>
      <c r="AM356" s="43">
        <f t="shared" si="65"/>
        <v>2460000</v>
      </c>
      <c r="AN356" s="43">
        <f t="shared" si="59"/>
        <v>3075000</v>
      </c>
      <c r="AO356" s="60">
        <f>IF(AB356="SI",275000*U356,0)</f>
        <v>4125000</v>
      </c>
      <c r="AP356" s="43">
        <f t="shared" si="61"/>
        <v>15483960</v>
      </c>
      <c r="AR356" s="43">
        <f t="shared" si="62"/>
        <v>0</v>
      </c>
      <c r="AS356" s="43">
        <f t="shared" si="63"/>
        <v>25143960</v>
      </c>
    </row>
    <row r="357" spans="1:49" ht="20.100000000000001" customHeight="1" x14ac:dyDescent="0.3">
      <c r="A357" s="49">
        <v>14656</v>
      </c>
      <c r="B357" s="35" t="s">
        <v>49</v>
      </c>
      <c r="C357" s="35" t="s">
        <v>50</v>
      </c>
      <c r="D357" s="50">
        <v>4</v>
      </c>
      <c r="E357" s="36">
        <v>2025</v>
      </c>
      <c r="F357" s="49">
        <v>2005</v>
      </c>
      <c r="G357" s="49" t="s">
        <v>51</v>
      </c>
      <c r="H357" s="49" t="s">
        <v>52</v>
      </c>
      <c r="I357" s="49" t="s">
        <v>53</v>
      </c>
      <c r="J357" s="49" t="s">
        <v>711</v>
      </c>
      <c r="K357" s="49" t="s">
        <v>712</v>
      </c>
      <c r="L357" s="49" t="s">
        <v>56</v>
      </c>
      <c r="M357" s="49" t="s">
        <v>57</v>
      </c>
      <c r="N357" s="49">
        <v>16</v>
      </c>
      <c r="O357" s="49" t="s">
        <v>343</v>
      </c>
      <c r="P357" s="49" t="s">
        <v>353</v>
      </c>
      <c r="Q357" s="49" t="s">
        <v>120</v>
      </c>
      <c r="R357" s="49" t="s">
        <v>61</v>
      </c>
      <c r="S357" s="49" t="s">
        <v>62</v>
      </c>
      <c r="T357" s="49" t="s">
        <v>63</v>
      </c>
      <c r="U357" s="50">
        <v>15</v>
      </c>
      <c r="V357" s="50">
        <v>150</v>
      </c>
      <c r="W357" s="50">
        <v>12</v>
      </c>
      <c r="X357" s="50">
        <f>SUM(V357:W357)</f>
        <v>162</v>
      </c>
      <c r="Y357" s="50">
        <v>4</v>
      </c>
      <c r="Z357" s="50" t="s">
        <v>64</v>
      </c>
      <c r="AA357" s="50" t="s">
        <v>64</v>
      </c>
      <c r="AB357" s="49" t="s">
        <v>64</v>
      </c>
      <c r="AC357" s="49"/>
      <c r="AD357" s="49" t="s">
        <v>1222</v>
      </c>
      <c r="AE357" s="49" t="s">
        <v>67</v>
      </c>
      <c r="AF357" s="49"/>
      <c r="AG357" s="49" t="s">
        <v>68</v>
      </c>
      <c r="AH357" s="50">
        <f t="shared" si="56"/>
        <v>41</v>
      </c>
      <c r="AI357" s="50">
        <v>2</v>
      </c>
      <c r="AJ357" s="43">
        <f t="shared" si="57"/>
        <v>6372</v>
      </c>
      <c r="AK357" s="50">
        <f t="shared" si="58"/>
        <v>40.5</v>
      </c>
      <c r="AL357" s="43">
        <v>0</v>
      </c>
      <c r="AM357" s="43">
        <f t="shared" si="65"/>
        <v>2460000</v>
      </c>
      <c r="AN357" s="43">
        <f t="shared" si="59"/>
        <v>3075000</v>
      </c>
      <c r="AO357" s="60">
        <f>IF(AB357="SI",275000*U357,0)</f>
        <v>4125000</v>
      </c>
      <c r="AP357" s="43">
        <f t="shared" si="61"/>
        <v>15483960</v>
      </c>
      <c r="AR357" s="43">
        <f t="shared" si="62"/>
        <v>0</v>
      </c>
      <c r="AS357" s="43">
        <f t="shared" si="63"/>
        <v>25143960</v>
      </c>
    </row>
    <row r="358" spans="1:49" ht="20.100000000000001" customHeight="1" x14ac:dyDescent="0.3">
      <c r="A358" s="49">
        <v>14657</v>
      </c>
      <c r="B358" s="35" t="s">
        <v>49</v>
      </c>
      <c r="C358" s="35" t="s">
        <v>50</v>
      </c>
      <c r="D358" s="50">
        <v>4</v>
      </c>
      <c r="E358" s="36">
        <v>2025</v>
      </c>
      <c r="F358" s="49">
        <v>2005</v>
      </c>
      <c r="G358" s="49" t="s">
        <v>51</v>
      </c>
      <c r="H358" s="49" t="s">
        <v>52</v>
      </c>
      <c r="I358" s="49" t="s">
        <v>53</v>
      </c>
      <c r="J358" s="49" t="s">
        <v>711</v>
      </c>
      <c r="K358" s="49" t="s">
        <v>712</v>
      </c>
      <c r="L358" s="49" t="s">
        <v>56</v>
      </c>
      <c r="M358" s="49" t="s">
        <v>57</v>
      </c>
      <c r="N358" s="49">
        <v>16</v>
      </c>
      <c r="O358" s="49" t="s">
        <v>343</v>
      </c>
      <c r="P358" s="49" t="s">
        <v>1223</v>
      </c>
      <c r="Q358" s="49" t="s">
        <v>120</v>
      </c>
      <c r="R358" s="49" t="s">
        <v>61</v>
      </c>
      <c r="S358" s="49" t="s">
        <v>62</v>
      </c>
      <c r="T358" s="49" t="s">
        <v>63</v>
      </c>
      <c r="U358" s="50">
        <v>15</v>
      </c>
      <c r="V358" s="50">
        <v>150</v>
      </c>
      <c r="W358" s="50">
        <v>12</v>
      </c>
      <c r="X358" s="50">
        <f>SUM(V358:W358)</f>
        <v>162</v>
      </c>
      <c r="Y358" s="50">
        <v>4</v>
      </c>
      <c r="Z358" s="50" t="s">
        <v>64</v>
      </c>
      <c r="AA358" s="50" t="s">
        <v>64</v>
      </c>
      <c r="AB358" s="49" t="s">
        <v>64</v>
      </c>
      <c r="AC358" s="49"/>
      <c r="AD358" s="49" t="s">
        <v>1224</v>
      </c>
      <c r="AE358" s="49" t="s">
        <v>67</v>
      </c>
      <c r="AF358" s="49"/>
      <c r="AG358" s="49" t="s">
        <v>68</v>
      </c>
      <c r="AH358" s="50">
        <f t="shared" si="56"/>
        <v>41</v>
      </c>
      <c r="AI358" s="50">
        <v>2</v>
      </c>
      <c r="AJ358" s="43">
        <f t="shared" si="57"/>
        <v>6372</v>
      </c>
      <c r="AK358" s="50">
        <f t="shared" si="58"/>
        <v>40.5</v>
      </c>
      <c r="AL358" s="43">
        <v>0</v>
      </c>
      <c r="AM358" s="43">
        <f t="shared" si="65"/>
        <v>2460000</v>
      </c>
      <c r="AN358" s="43">
        <f t="shared" si="59"/>
        <v>3075000</v>
      </c>
      <c r="AO358" s="60">
        <f>IF(AB358="SI",275000*U358,0)</f>
        <v>4125000</v>
      </c>
      <c r="AP358" s="43">
        <f t="shared" si="61"/>
        <v>15483960</v>
      </c>
      <c r="AR358" s="43">
        <f t="shared" si="62"/>
        <v>0</v>
      </c>
      <c r="AS358" s="43">
        <f t="shared" si="63"/>
        <v>25143960</v>
      </c>
    </row>
    <row r="359" spans="1:49" ht="20.100000000000001" customHeight="1" x14ac:dyDescent="0.3">
      <c r="A359" s="49">
        <v>14658</v>
      </c>
      <c r="B359" s="35" t="s">
        <v>49</v>
      </c>
      <c r="C359" s="35" t="s">
        <v>50</v>
      </c>
      <c r="D359" s="50">
        <v>4</v>
      </c>
      <c r="E359" s="36">
        <v>2025</v>
      </c>
      <c r="F359" s="49">
        <v>2005</v>
      </c>
      <c r="G359" s="49" t="s">
        <v>51</v>
      </c>
      <c r="H359" s="49" t="s">
        <v>52</v>
      </c>
      <c r="I359" s="49" t="s">
        <v>53</v>
      </c>
      <c r="J359" s="49" t="s">
        <v>711</v>
      </c>
      <c r="K359" s="49" t="s">
        <v>712</v>
      </c>
      <c r="L359" s="49" t="s">
        <v>56</v>
      </c>
      <c r="M359" s="49" t="s">
        <v>57</v>
      </c>
      <c r="N359" s="49">
        <v>16</v>
      </c>
      <c r="O359" s="49" t="s">
        <v>343</v>
      </c>
      <c r="P359" s="49" t="s">
        <v>358</v>
      </c>
      <c r="Q359" s="49" t="s">
        <v>120</v>
      </c>
      <c r="R359" s="49" t="s">
        <v>61</v>
      </c>
      <c r="S359" s="49" t="s">
        <v>62</v>
      </c>
      <c r="T359" s="49" t="s">
        <v>63</v>
      </c>
      <c r="U359" s="50">
        <v>15</v>
      </c>
      <c r="V359" s="50">
        <v>150</v>
      </c>
      <c r="W359" s="50">
        <v>12</v>
      </c>
      <c r="X359" s="50">
        <f>SUM(V359:W359)</f>
        <v>162</v>
      </c>
      <c r="Y359" s="50">
        <v>4</v>
      </c>
      <c r="Z359" s="50" t="s">
        <v>64</v>
      </c>
      <c r="AA359" s="50" t="s">
        <v>64</v>
      </c>
      <c r="AB359" s="49" t="s">
        <v>64</v>
      </c>
      <c r="AC359" s="49"/>
      <c r="AD359" s="49" t="s">
        <v>1225</v>
      </c>
      <c r="AE359" s="49" t="s">
        <v>67</v>
      </c>
      <c r="AF359" s="49"/>
      <c r="AG359" s="49" t="s">
        <v>68</v>
      </c>
      <c r="AH359" s="50">
        <f t="shared" si="56"/>
        <v>41</v>
      </c>
      <c r="AI359" s="50">
        <v>2</v>
      </c>
      <c r="AJ359" s="43">
        <f t="shared" si="57"/>
        <v>6372</v>
      </c>
      <c r="AK359" s="50">
        <f t="shared" si="58"/>
        <v>40.5</v>
      </c>
      <c r="AL359" s="43">
        <v>0</v>
      </c>
      <c r="AM359" s="43">
        <f t="shared" si="65"/>
        <v>2460000</v>
      </c>
      <c r="AN359" s="43">
        <f t="shared" si="59"/>
        <v>3075000</v>
      </c>
      <c r="AO359" s="60">
        <f>IF(AB359="SI",275000*U359,0)</f>
        <v>4125000</v>
      </c>
      <c r="AP359" s="43">
        <f t="shared" si="61"/>
        <v>15483960</v>
      </c>
      <c r="AR359" s="43">
        <f t="shared" si="62"/>
        <v>0</v>
      </c>
      <c r="AS359" s="43">
        <f t="shared" si="63"/>
        <v>25143960</v>
      </c>
    </row>
    <row r="360" spans="1:49" ht="20.100000000000001" customHeight="1" x14ac:dyDescent="0.3">
      <c r="A360" s="49">
        <v>14660</v>
      </c>
      <c r="B360" s="35" t="s">
        <v>49</v>
      </c>
      <c r="C360" s="35" t="s">
        <v>50</v>
      </c>
      <c r="D360" s="50">
        <v>4</v>
      </c>
      <c r="E360" s="36">
        <v>2025</v>
      </c>
      <c r="F360" s="49">
        <v>2005</v>
      </c>
      <c r="G360" s="49" t="s">
        <v>51</v>
      </c>
      <c r="H360" s="49" t="s">
        <v>52</v>
      </c>
      <c r="I360" s="49" t="s">
        <v>53</v>
      </c>
      <c r="J360" s="49" t="s">
        <v>356</v>
      </c>
      <c r="K360" s="49" t="s">
        <v>357</v>
      </c>
      <c r="L360" s="49" t="s">
        <v>56</v>
      </c>
      <c r="M360" s="49" t="s">
        <v>57</v>
      </c>
      <c r="N360" s="49">
        <v>16</v>
      </c>
      <c r="O360" s="49" t="s">
        <v>343</v>
      </c>
      <c r="P360" s="49" t="s">
        <v>1226</v>
      </c>
      <c r="Q360" s="49" t="s">
        <v>120</v>
      </c>
      <c r="R360" s="49" t="s">
        <v>61</v>
      </c>
      <c r="S360" s="49" t="s">
        <v>62</v>
      </c>
      <c r="T360" s="49" t="s">
        <v>63</v>
      </c>
      <c r="U360" s="50">
        <v>15</v>
      </c>
      <c r="V360" s="50">
        <v>190</v>
      </c>
      <c r="W360" s="50">
        <v>12</v>
      </c>
      <c r="X360" s="50">
        <f>SUM(V360:W360)</f>
        <v>202</v>
      </c>
      <c r="Y360" s="50">
        <v>4</v>
      </c>
      <c r="Z360" s="50" t="s">
        <v>64</v>
      </c>
      <c r="AA360" s="50" t="s">
        <v>64</v>
      </c>
      <c r="AB360" s="49" t="s">
        <v>64</v>
      </c>
      <c r="AC360" s="49"/>
      <c r="AD360" s="49" t="s">
        <v>1227</v>
      </c>
      <c r="AE360" s="50" t="s">
        <v>64</v>
      </c>
      <c r="AF360" s="49" t="s">
        <v>360</v>
      </c>
      <c r="AG360" s="49" t="s">
        <v>68</v>
      </c>
      <c r="AH360" s="50">
        <f t="shared" si="56"/>
        <v>51</v>
      </c>
      <c r="AI360" s="50">
        <v>2</v>
      </c>
      <c r="AJ360" s="43">
        <f t="shared" si="57"/>
        <v>6372</v>
      </c>
      <c r="AK360" s="50">
        <f t="shared" si="58"/>
        <v>50.5</v>
      </c>
      <c r="AL360" s="43">
        <v>300000</v>
      </c>
      <c r="AM360" s="43">
        <f t="shared" si="65"/>
        <v>3060000</v>
      </c>
      <c r="AN360" s="43">
        <f t="shared" si="59"/>
        <v>3825000</v>
      </c>
      <c r="AO360" s="60">
        <f>IF(AB360="SI",275000*U360,0)</f>
        <v>4125000</v>
      </c>
      <c r="AP360" s="43">
        <f t="shared" si="61"/>
        <v>19307160</v>
      </c>
      <c r="AR360" s="43">
        <f t="shared" si="62"/>
        <v>4500000</v>
      </c>
      <c r="AS360" s="43">
        <f t="shared" si="63"/>
        <v>34817160</v>
      </c>
    </row>
    <row r="361" spans="1:49" ht="20.100000000000001" customHeight="1" x14ac:dyDescent="0.3">
      <c r="A361" s="44">
        <v>14542</v>
      </c>
      <c r="B361" s="44" t="s">
        <v>116</v>
      </c>
      <c r="C361" s="44" t="s">
        <v>117</v>
      </c>
      <c r="D361" s="39">
        <v>1</v>
      </c>
      <c r="E361" s="39">
        <v>2025</v>
      </c>
      <c r="F361" s="39">
        <v>2025</v>
      </c>
      <c r="G361" s="37" t="s">
        <v>51</v>
      </c>
      <c r="H361" s="44" t="s">
        <v>52</v>
      </c>
      <c r="I361" s="44" t="s">
        <v>53</v>
      </c>
      <c r="J361" s="37" t="s">
        <v>1047</v>
      </c>
      <c r="K361" s="44" t="s">
        <v>1048</v>
      </c>
      <c r="L361" s="44" t="s">
        <v>56</v>
      </c>
      <c r="M361" s="44" t="s">
        <v>57</v>
      </c>
      <c r="N361" s="44">
        <v>9</v>
      </c>
      <c r="O361" s="44" t="s">
        <v>118</v>
      </c>
      <c r="P361" s="44" t="s">
        <v>1228</v>
      </c>
      <c r="Q361" s="44" t="s">
        <v>120</v>
      </c>
      <c r="R361" s="44" t="s">
        <v>61</v>
      </c>
      <c r="S361" s="44" t="s">
        <v>62</v>
      </c>
      <c r="T361" s="44" t="s">
        <v>63</v>
      </c>
      <c r="U361" s="45">
        <v>20</v>
      </c>
      <c r="V361" s="45">
        <v>260</v>
      </c>
      <c r="W361" s="45">
        <v>12</v>
      </c>
      <c r="X361" s="39">
        <f>(SUM(V361:W361))*1</f>
        <v>272</v>
      </c>
      <c r="Y361" s="45">
        <v>4</v>
      </c>
      <c r="Z361" s="45" t="s">
        <v>64</v>
      </c>
      <c r="AA361" s="45" t="s">
        <v>64</v>
      </c>
      <c r="AB361" s="45" t="s">
        <v>64</v>
      </c>
      <c r="AC361" s="46"/>
      <c r="AD361" s="41" t="s">
        <v>1229</v>
      </c>
      <c r="AE361" s="45" t="s">
        <v>64</v>
      </c>
      <c r="AF361" s="46" t="s">
        <v>1230</v>
      </c>
      <c r="AG361" s="44" t="s">
        <v>122</v>
      </c>
      <c r="AH361" s="39">
        <f t="shared" si="56"/>
        <v>68</v>
      </c>
      <c r="AI361" s="39">
        <v>2</v>
      </c>
      <c r="AJ361" s="43">
        <f t="shared" si="57"/>
        <v>6372</v>
      </c>
      <c r="AK361" s="39">
        <f t="shared" si="58"/>
        <v>68</v>
      </c>
      <c r="AL361" s="43">
        <v>300000</v>
      </c>
      <c r="AM361" s="43">
        <f t="shared" si="65"/>
        <v>5440000</v>
      </c>
      <c r="AN361" s="43">
        <f t="shared" si="59"/>
        <v>6800000</v>
      </c>
      <c r="AO361" s="43">
        <f t="shared" si="60"/>
        <v>5400000</v>
      </c>
      <c r="AP361" s="43">
        <f t="shared" si="61"/>
        <v>34663680</v>
      </c>
      <c r="AR361" s="43">
        <f>+(AL361*U361)</f>
        <v>6000000</v>
      </c>
      <c r="AS361" s="43">
        <f>+(AM361+AN361+AO361+AP361+AR361)</f>
        <v>58303680</v>
      </c>
    </row>
    <row r="362" spans="1:49" ht="20.100000000000001" customHeight="1" x14ac:dyDescent="0.3">
      <c r="A362" s="54">
        <v>14661</v>
      </c>
      <c r="B362" s="35" t="s">
        <v>49</v>
      </c>
      <c r="C362" s="35" t="s">
        <v>50</v>
      </c>
      <c r="D362" s="50">
        <v>4</v>
      </c>
      <c r="E362" s="36">
        <v>2025</v>
      </c>
      <c r="F362" s="54">
        <v>2005</v>
      </c>
      <c r="G362" s="54" t="s">
        <v>51</v>
      </c>
      <c r="H362" s="54" t="s">
        <v>52</v>
      </c>
      <c r="I362" s="54" t="s">
        <v>53</v>
      </c>
      <c r="J362" s="54" t="s">
        <v>1231</v>
      </c>
      <c r="K362" s="54" t="s">
        <v>1232</v>
      </c>
      <c r="L362" s="54" t="s">
        <v>56</v>
      </c>
      <c r="M362" s="54" t="s">
        <v>57</v>
      </c>
      <c r="N362" s="54">
        <v>16</v>
      </c>
      <c r="O362" s="54" t="s">
        <v>343</v>
      </c>
      <c r="P362" s="54" t="s">
        <v>1233</v>
      </c>
      <c r="Q362" s="54" t="s">
        <v>120</v>
      </c>
      <c r="R362" s="54" t="s">
        <v>61</v>
      </c>
      <c r="S362" s="54" t="s">
        <v>62</v>
      </c>
      <c r="T362" s="54" t="s">
        <v>63</v>
      </c>
      <c r="U362" s="55">
        <v>15</v>
      </c>
      <c r="V362" s="55">
        <v>150</v>
      </c>
      <c r="W362" s="55">
        <v>12</v>
      </c>
      <c r="X362" s="55">
        <f t="shared" ref="X362:X372" si="66">SUM(V362:W362)</f>
        <v>162</v>
      </c>
      <c r="Y362" s="55">
        <v>4</v>
      </c>
      <c r="Z362" s="55" t="s">
        <v>64</v>
      </c>
      <c r="AA362" s="55" t="s">
        <v>64</v>
      </c>
      <c r="AB362" s="54" t="s">
        <v>64</v>
      </c>
      <c r="AC362" s="49"/>
      <c r="AD362" s="54" t="s">
        <v>1234</v>
      </c>
      <c r="AE362" s="54" t="s">
        <v>67</v>
      </c>
      <c r="AF362" s="54"/>
      <c r="AG362" s="54" t="s">
        <v>68</v>
      </c>
      <c r="AH362" s="55">
        <f t="shared" si="56"/>
        <v>41</v>
      </c>
      <c r="AI362" s="55">
        <v>2</v>
      </c>
      <c r="AJ362" s="43">
        <f t="shared" si="57"/>
        <v>6372</v>
      </c>
      <c r="AK362" s="55">
        <f t="shared" si="58"/>
        <v>40.5</v>
      </c>
      <c r="AL362" s="43">
        <v>0</v>
      </c>
      <c r="AM362" s="43">
        <f t="shared" si="65"/>
        <v>2460000</v>
      </c>
      <c r="AN362" s="43">
        <f t="shared" si="59"/>
        <v>3075000</v>
      </c>
      <c r="AO362" s="60">
        <f t="shared" ref="AO362:AO372" si="67">IF(AB362="SI",275000*U362,0)</f>
        <v>4125000</v>
      </c>
      <c r="AP362" s="43">
        <f t="shared" si="61"/>
        <v>15483960</v>
      </c>
      <c r="AR362" s="43">
        <f t="shared" ref="AR362:AR372" si="68">+(AL362*U362)</f>
        <v>0</v>
      </c>
      <c r="AS362" s="43">
        <f t="shared" ref="AS362:AS372" si="69">+(AM362+AN362+AO362+AP362+AR362)</f>
        <v>25143960</v>
      </c>
    </row>
    <row r="363" spans="1:49" ht="20.100000000000001" customHeight="1" x14ac:dyDescent="0.3">
      <c r="A363" s="54">
        <v>14662</v>
      </c>
      <c r="B363" s="35" t="s">
        <v>49</v>
      </c>
      <c r="C363" s="35" t="s">
        <v>50</v>
      </c>
      <c r="D363" s="50">
        <v>4</v>
      </c>
      <c r="E363" s="36">
        <v>2025</v>
      </c>
      <c r="F363" s="54">
        <v>2005</v>
      </c>
      <c r="G363" s="54" t="s">
        <v>51</v>
      </c>
      <c r="H363" s="54" t="s">
        <v>52</v>
      </c>
      <c r="I363" s="54" t="s">
        <v>53</v>
      </c>
      <c r="J363" s="54" t="s">
        <v>1231</v>
      </c>
      <c r="K363" s="54" t="s">
        <v>1232</v>
      </c>
      <c r="L363" s="54" t="s">
        <v>56</v>
      </c>
      <c r="M363" s="54" t="s">
        <v>57</v>
      </c>
      <c r="N363" s="54">
        <v>16</v>
      </c>
      <c r="O363" s="54" t="s">
        <v>343</v>
      </c>
      <c r="P363" s="54" t="s">
        <v>1235</v>
      </c>
      <c r="Q363" s="54" t="s">
        <v>120</v>
      </c>
      <c r="R363" s="54" t="s">
        <v>61</v>
      </c>
      <c r="S363" s="54" t="s">
        <v>62</v>
      </c>
      <c r="T363" s="54" t="s">
        <v>63</v>
      </c>
      <c r="U363" s="55">
        <v>15</v>
      </c>
      <c r="V363" s="55">
        <v>150</v>
      </c>
      <c r="W363" s="55">
        <v>12</v>
      </c>
      <c r="X363" s="55">
        <f t="shared" si="66"/>
        <v>162</v>
      </c>
      <c r="Y363" s="55">
        <v>4</v>
      </c>
      <c r="Z363" s="55" t="s">
        <v>64</v>
      </c>
      <c r="AA363" s="55" t="s">
        <v>64</v>
      </c>
      <c r="AB363" s="54" t="s">
        <v>64</v>
      </c>
      <c r="AC363" s="49"/>
      <c r="AD363" s="54" t="s">
        <v>1236</v>
      </c>
      <c r="AE363" s="54" t="s">
        <v>67</v>
      </c>
      <c r="AF363" s="54"/>
      <c r="AG363" s="54" t="s">
        <v>68</v>
      </c>
      <c r="AH363" s="55">
        <f t="shared" si="56"/>
        <v>41</v>
      </c>
      <c r="AI363" s="55">
        <v>2</v>
      </c>
      <c r="AJ363" s="43">
        <f t="shared" si="57"/>
        <v>6372</v>
      </c>
      <c r="AK363" s="55">
        <f t="shared" si="58"/>
        <v>40.5</v>
      </c>
      <c r="AL363" s="43">
        <v>0</v>
      </c>
      <c r="AM363" s="43">
        <f t="shared" si="65"/>
        <v>2460000</v>
      </c>
      <c r="AN363" s="43">
        <f t="shared" si="59"/>
        <v>3075000</v>
      </c>
      <c r="AO363" s="60">
        <f t="shared" si="67"/>
        <v>4125000</v>
      </c>
      <c r="AP363" s="43">
        <f t="shared" si="61"/>
        <v>15483960</v>
      </c>
      <c r="AR363" s="43">
        <f t="shared" si="68"/>
        <v>0</v>
      </c>
      <c r="AS363" s="43">
        <f t="shared" si="69"/>
        <v>25143960</v>
      </c>
    </row>
    <row r="364" spans="1:49" ht="20.100000000000001" customHeight="1" x14ac:dyDescent="0.3">
      <c r="A364" s="54">
        <v>14663</v>
      </c>
      <c r="B364" s="35" t="s">
        <v>49</v>
      </c>
      <c r="C364" s="35" t="s">
        <v>50</v>
      </c>
      <c r="D364" s="50">
        <v>4</v>
      </c>
      <c r="E364" s="36">
        <v>2025</v>
      </c>
      <c r="F364" s="54">
        <v>2005</v>
      </c>
      <c r="G364" s="54" t="s">
        <v>51</v>
      </c>
      <c r="H364" s="54" t="s">
        <v>52</v>
      </c>
      <c r="I364" s="54" t="s">
        <v>53</v>
      </c>
      <c r="J364" s="54" t="s">
        <v>1231</v>
      </c>
      <c r="K364" s="54" t="s">
        <v>1232</v>
      </c>
      <c r="L364" s="54" t="s">
        <v>56</v>
      </c>
      <c r="M364" s="54" t="s">
        <v>57</v>
      </c>
      <c r="N364" s="54">
        <v>16</v>
      </c>
      <c r="O364" s="54" t="s">
        <v>343</v>
      </c>
      <c r="P364" s="54" t="s">
        <v>1237</v>
      </c>
      <c r="Q364" s="54" t="s">
        <v>120</v>
      </c>
      <c r="R364" s="54" t="s">
        <v>61</v>
      </c>
      <c r="S364" s="54" t="s">
        <v>62</v>
      </c>
      <c r="T364" s="54" t="s">
        <v>63</v>
      </c>
      <c r="U364" s="55">
        <v>15</v>
      </c>
      <c r="V364" s="55">
        <v>150</v>
      </c>
      <c r="W364" s="55">
        <v>12</v>
      </c>
      <c r="X364" s="55">
        <f t="shared" si="66"/>
        <v>162</v>
      </c>
      <c r="Y364" s="55">
        <v>4</v>
      </c>
      <c r="Z364" s="55" t="s">
        <v>64</v>
      </c>
      <c r="AA364" s="55" t="s">
        <v>64</v>
      </c>
      <c r="AB364" s="54" t="s">
        <v>64</v>
      </c>
      <c r="AC364" s="49"/>
      <c r="AD364" s="54" t="s">
        <v>1238</v>
      </c>
      <c r="AE364" s="54" t="s">
        <v>67</v>
      </c>
      <c r="AF364" s="54"/>
      <c r="AG364" s="54" t="s">
        <v>68</v>
      </c>
      <c r="AH364" s="55">
        <f t="shared" si="56"/>
        <v>41</v>
      </c>
      <c r="AI364" s="55">
        <v>2</v>
      </c>
      <c r="AJ364" s="43">
        <f t="shared" si="57"/>
        <v>6372</v>
      </c>
      <c r="AK364" s="55">
        <f t="shared" si="58"/>
        <v>40.5</v>
      </c>
      <c r="AL364" s="43">
        <v>0</v>
      </c>
      <c r="AM364" s="43">
        <f t="shared" si="65"/>
        <v>2460000</v>
      </c>
      <c r="AN364" s="43">
        <f t="shared" si="59"/>
        <v>3075000</v>
      </c>
      <c r="AO364" s="60">
        <f t="shared" si="67"/>
        <v>4125000</v>
      </c>
      <c r="AP364" s="43">
        <f t="shared" si="61"/>
        <v>15483960</v>
      </c>
      <c r="AR364" s="43">
        <f t="shared" si="68"/>
        <v>0</v>
      </c>
      <c r="AS364" s="43">
        <f t="shared" si="69"/>
        <v>25143960</v>
      </c>
    </row>
    <row r="365" spans="1:49" ht="20.100000000000001" customHeight="1" x14ac:dyDescent="0.3">
      <c r="A365" s="54">
        <v>14664</v>
      </c>
      <c r="B365" s="35" t="s">
        <v>49</v>
      </c>
      <c r="C365" s="35" t="s">
        <v>50</v>
      </c>
      <c r="D365" s="50">
        <v>4</v>
      </c>
      <c r="E365" s="36">
        <v>2025</v>
      </c>
      <c r="F365" s="54">
        <v>2005</v>
      </c>
      <c r="G365" s="54" t="s">
        <v>51</v>
      </c>
      <c r="H365" s="54" t="s">
        <v>52</v>
      </c>
      <c r="I365" s="54" t="s">
        <v>53</v>
      </c>
      <c r="J365" s="54" t="s">
        <v>511</v>
      </c>
      <c r="K365" s="54" t="s">
        <v>512</v>
      </c>
      <c r="L365" s="54" t="s">
        <v>56</v>
      </c>
      <c r="M365" s="54" t="s">
        <v>57</v>
      </c>
      <c r="N365" s="54">
        <v>16</v>
      </c>
      <c r="O365" s="54" t="s">
        <v>343</v>
      </c>
      <c r="P365" s="54" t="s">
        <v>1239</v>
      </c>
      <c r="Q365" s="54" t="s">
        <v>120</v>
      </c>
      <c r="R365" s="54" t="s">
        <v>61</v>
      </c>
      <c r="S365" s="54" t="s">
        <v>62</v>
      </c>
      <c r="T365" s="54" t="s">
        <v>63</v>
      </c>
      <c r="U365" s="55">
        <v>15</v>
      </c>
      <c r="V365" s="55">
        <v>120</v>
      </c>
      <c r="W365" s="55">
        <v>12</v>
      </c>
      <c r="X365" s="55">
        <f t="shared" si="66"/>
        <v>132</v>
      </c>
      <c r="Y365" s="55">
        <v>4</v>
      </c>
      <c r="Z365" s="55" t="s">
        <v>64</v>
      </c>
      <c r="AA365" s="55" t="s">
        <v>64</v>
      </c>
      <c r="AB365" s="54" t="s">
        <v>64</v>
      </c>
      <c r="AC365" s="49"/>
      <c r="AD365" s="54" t="s">
        <v>1240</v>
      </c>
      <c r="AE365" s="54" t="s">
        <v>67</v>
      </c>
      <c r="AF365" s="54"/>
      <c r="AG365" s="54" t="s">
        <v>68</v>
      </c>
      <c r="AH365" s="55">
        <f t="shared" si="56"/>
        <v>33</v>
      </c>
      <c r="AI365" s="55">
        <v>2</v>
      </c>
      <c r="AJ365" s="43">
        <f t="shared" si="57"/>
        <v>6372</v>
      </c>
      <c r="AK365" s="55">
        <f t="shared" si="58"/>
        <v>33</v>
      </c>
      <c r="AL365" s="43">
        <v>0</v>
      </c>
      <c r="AM365" s="43">
        <f t="shared" si="65"/>
        <v>1980000</v>
      </c>
      <c r="AN365" s="43">
        <f t="shared" si="59"/>
        <v>2475000</v>
      </c>
      <c r="AO365" s="60">
        <f t="shared" si="67"/>
        <v>4125000</v>
      </c>
      <c r="AP365" s="43">
        <f t="shared" si="61"/>
        <v>12616560</v>
      </c>
      <c r="AR365" s="43">
        <f t="shared" si="68"/>
        <v>0</v>
      </c>
      <c r="AS365" s="43">
        <f t="shared" si="69"/>
        <v>21196560</v>
      </c>
    </row>
    <row r="366" spans="1:49" ht="20.100000000000001" customHeight="1" x14ac:dyDescent="0.3">
      <c r="A366" s="49">
        <v>14665</v>
      </c>
      <c r="B366" s="35" t="s">
        <v>49</v>
      </c>
      <c r="C366" s="35" t="s">
        <v>50</v>
      </c>
      <c r="D366" s="50">
        <v>4</v>
      </c>
      <c r="E366" s="36">
        <v>2025</v>
      </c>
      <c r="F366" s="49">
        <v>2005</v>
      </c>
      <c r="G366" s="49" t="s">
        <v>51</v>
      </c>
      <c r="H366" s="49" t="s">
        <v>52</v>
      </c>
      <c r="I366" s="49" t="s">
        <v>53</v>
      </c>
      <c r="J366" s="49" t="s">
        <v>960</v>
      </c>
      <c r="K366" s="49" t="s">
        <v>961</v>
      </c>
      <c r="L366" s="49" t="s">
        <v>56</v>
      </c>
      <c r="M366" s="49" t="s">
        <v>57</v>
      </c>
      <c r="N366" s="49">
        <v>16</v>
      </c>
      <c r="O366" s="49" t="s">
        <v>343</v>
      </c>
      <c r="P366" s="49" t="s">
        <v>1241</v>
      </c>
      <c r="Q366" s="49" t="s">
        <v>120</v>
      </c>
      <c r="R366" s="49" t="s">
        <v>61</v>
      </c>
      <c r="S366" s="49" t="s">
        <v>62</v>
      </c>
      <c r="T366" s="49" t="s">
        <v>63</v>
      </c>
      <c r="U366" s="50">
        <v>15</v>
      </c>
      <c r="V366" s="50">
        <v>240</v>
      </c>
      <c r="W366" s="50">
        <v>12</v>
      </c>
      <c r="X366" s="50">
        <f t="shared" si="66"/>
        <v>252</v>
      </c>
      <c r="Y366" s="50">
        <v>4</v>
      </c>
      <c r="Z366" s="50" t="s">
        <v>64</v>
      </c>
      <c r="AA366" s="50" t="s">
        <v>64</v>
      </c>
      <c r="AB366" s="49" t="s">
        <v>64</v>
      </c>
      <c r="AC366" s="49"/>
      <c r="AD366" s="49" t="s">
        <v>1242</v>
      </c>
      <c r="AE366" s="49" t="s">
        <v>67</v>
      </c>
      <c r="AF366" s="49"/>
      <c r="AG366" s="49" t="s">
        <v>68</v>
      </c>
      <c r="AH366" s="50">
        <f t="shared" si="56"/>
        <v>63</v>
      </c>
      <c r="AI366" s="50">
        <v>2</v>
      </c>
      <c r="AJ366" s="43">
        <f t="shared" si="57"/>
        <v>6372</v>
      </c>
      <c r="AK366" s="50">
        <f t="shared" si="58"/>
        <v>63</v>
      </c>
      <c r="AL366" s="43">
        <v>0</v>
      </c>
      <c r="AM366" s="43">
        <f t="shared" si="65"/>
        <v>3780000</v>
      </c>
      <c r="AN366" s="43">
        <f t="shared" si="59"/>
        <v>4725000</v>
      </c>
      <c r="AO366" s="60">
        <f t="shared" si="67"/>
        <v>4125000</v>
      </c>
      <c r="AP366" s="43">
        <f t="shared" si="61"/>
        <v>24086160</v>
      </c>
      <c r="AR366" s="43">
        <f t="shared" si="68"/>
        <v>0</v>
      </c>
      <c r="AS366" s="43">
        <f t="shared" si="69"/>
        <v>36716160</v>
      </c>
    </row>
    <row r="367" spans="1:49" ht="20.100000000000001" customHeight="1" x14ac:dyDescent="0.3">
      <c r="A367" s="49">
        <v>14666</v>
      </c>
      <c r="B367" s="35" t="s">
        <v>49</v>
      </c>
      <c r="C367" s="35" t="s">
        <v>50</v>
      </c>
      <c r="D367" s="50">
        <v>4</v>
      </c>
      <c r="E367" s="36">
        <v>2025</v>
      </c>
      <c r="F367" s="49">
        <v>2005</v>
      </c>
      <c r="G367" s="49" t="s">
        <v>51</v>
      </c>
      <c r="H367" s="49" t="s">
        <v>52</v>
      </c>
      <c r="I367" s="49" t="s">
        <v>53</v>
      </c>
      <c r="J367" s="49" t="s">
        <v>54</v>
      </c>
      <c r="K367" s="49" t="s">
        <v>55</v>
      </c>
      <c r="L367" s="49" t="s">
        <v>56</v>
      </c>
      <c r="M367" s="49" t="s">
        <v>57</v>
      </c>
      <c r="N367" s="49">
        <v>16</v>
      </c>
      <c r="O367" s="49" t="s">
        <v>343</v>
      </c>
      <c r="P367" s="49" t="s">
        <v>1243</v>
      </c>
      <c r="Q367" s="49" t="s">
        <v>1244</v>
      </c>
      <c r="R367" s="49" t="s">
        <v>61</v>
      </c>
      <c r="S367" s="49" t="s">
        <v>62</v>
      </c>
      <c r="T367" s="49" t="s">
        <v>63</v>
      </c>
      <c r="U367" s="50">
        <v>15</v>
      </c>
      <c r="V367" s="50">
        <v>100</v>
      </c>
      <c r="W367" s="50">
        <v>12</v>
      </c>
      <c r="X367" s="50">
        <f t="shared" si="66"/>
        <v>112</v>
      </c>
      <c r="Y367" s="50">
        <v>4</v>
      </c>
      <c r="Z367" s="50" t="s">
        <v>64</v>
      </c>
      <c r="AA367" s="50" t="s">
        <v>64</v>
      </c>
      <c r="AB367" s="49" t="s">
        <v>64</v>
      </c>
      <c r="AC367" s="49"/>
      <c r="AD367" s="49" t="s">
        <v>1245</v>
      </c>
      <c r="AE367" s="49" t="s">
        <v>67</v>
      </c>
      <c r="AF367" s="49"/>
      <c r="AG367" s="49" t="s">
        <v>68</v>
      </c>
      <c r="AH367" s="50">
        <f t="shared" si="56"/>
        <v>28</v>
      </c>
      <c r="AI367" s="50">
        <v>1</v>
      </c>
      <c r="AJ367" s="43">
        <f t="shared" si="57"/>
        <v>5074</v>
      </c>
      <c r="AK367" s="50">
        <f t="shared" si="58"/>
        <v>28</v>
      </c>
      <c r="AL367" s="43">
        <v>0</v>
      </c>
      <c r="AM367" s="43">
        <f t="shared" si="65"/>
        <v>1680000</v>
      </c>
      <c r="AN367" s="43">
        <f t="shared" si="59"/>
        <v>2100000</v>
      </c>
      <c r="AO367" s="60">
        <f t="shared" si="67"/>
        <v>4125000</v>
      </c>
      <c r="AP367" s="43">
        <f t="shared" si="61"/>
        <v>8524320</v>
      </c>
      <c r="AR367" s="43">
        <f t="shared" si="68"/>
        <v>0</v>
      </c>
      <c r="AS367" s="43">
        <f t="shared" si="69"/>
        <v>16429320</v>
      </c>
    </row>
    <row r="368" spans="1:49" ht="20.100000000000001" customHeight="1" x14ac:dyDescent="0.3">
      <c r="A368" s="49">
        <v>14667</v>
      </c>
      <c r="B368" s="35" t="s">
        <v>49</v>
      </c>
      <c r="C368" s="35" t="s">
        <v>50</v>
      </c>
      <c r="D368" s="50">
        <v>4</v>
      </c>
      <c r="E368" s="36">
        <v>2025</v>
      </c>
      <c r="F368" s="49">
        <v>2005</v>
      </c>
      <c r="G368" s="49" t="s">
        <v>51</v>
      </c>
      <c r="H368" s="49" t="s">
        <v>52</v>
      </c>
      <c r="I368" s="49" t="s">
        <v>53</v>
      </c>
      <c r="J368" s="49" t="s">
        <v>54</v>
      </c>
      <c r="K368" s="49" t="s">
        <v>55</v>
      </c>
      <c r="L368" s="49" t="s">
        <v>56</v>
      </c>
      <c r="M368" s="49" t="s">
        <v>57</v>
      </c>
      <c r="N368" s="49">
        <v>16</v>
      </c>
      <c r="O368" s="49" t="s">
        <v>343</v>
      </c>
      <c r="P368" s="49" t="s">
        <v>1243</v>
      </c>
      <c r="Q368" s="49" t="s">
        <v>1244</v>
      </c>
      <c r="R368" s="49" t="s">
        <v>61</v>
      </c>
      <c r="S368" s="49" t="s">
        <v>62</v>
      </c>
      <c r="T368" s="49" t="s">
        <v>63</v>
      </c>
      <c r="U368" s="50">
        <v>15</v>
      </c>
      <c r="V368" s="50">
        <v>100</v>
      </c>
      <c r="W368" s="50">
        <v>12</v>
      </c>
      <c r="X368" s="50">
        <f t="shared" si="66"/>
        <v>112</v>
      </c>
      <c r="Y368" s="50">
        <v>4</v>
      </c>
      <c r="Z368" s="50" t="s">
        <v>64</v>
      </c>
      <c r="AA368" s="50" t="s">
        <v>64</v>
      </c>
      <c r="AB368" s="49" t="s">
        <v>64</v>
      </c>
      <c r="AC368" s="49"/>
      <c r="AD368" s="49" t="s">
        <v>1246</v>
      </c>
      <c r="AE368" s="49" t="s">
        <v>67</v>
      </c>
      <c r="AF368" s="49"/>
      <c r="AG368" s="49" t="s">
        <v>68</v>
      </c>
      <c r="AH368" s="50">
        <f t="shared" si="56"/>
        <v>28</v>
      </c>
      <c r="AI368" s="50">
        <v>1</v>
      </c>
      <c r="AJ368" s="43">
        <f t="shared" si="57"/>
        <v>5074</v>
      </c>
      <c r="AK368" s="50">
        <f t="shared" si="58"/>
        <v>28</v>
      </c>
      <c r="AL368" s="43">
        <v>0</v>
      </c>
      <c r="AM368" s="43">
        <f t="shared" si="65"/>
        <v>1680000</v>
      </c>
      <c r="AN368" s="43">
        <f t="shared" si="59"/>
        <v>2100000</v>
      </c>
      <c r="AO368" s="60">
        <f t="shared" si="67"/>
        <v>4125000</v>
      </c>
      <c r="AP368" s="43">
        <f t="shared" si="61"/>
        <v>8524320</v>
      </c>
      <c r="AR368" s="43">
        <f t="shared" si="68"/>
        <v>0</v>
      </c>
      <c r="AS368" s="43">
        <f t="shared" si="69"/>
        <v>16429320</v>
      </c>
    </row>
    <row r="369" spans="1:49" ht="20.100000000000001" customHeight="1" x14ac:dyDescent="0.3">
      <c r="A369" s="49">
        <v>14668</v>
      </c>
      <c r="B369" s="35" t="s">
        <v>49</v>
      </c>
      <c r="C369" s="35" t="s">
        <v>50</v>
      </c>
      <c r="D369" s="50">
        <v>4</v>
      </c>
      <c r="E369" s="36">
        <v>2025</v>
      </c>
      <c r="F369" s="49">
        <v>2005</v>
      </c>
      <c r="G369" s="49" t="s">
        <v>51</v>
      </c>
      <c r="H369" s="49" t="s">
        <v>52</v>
      </c>
      <c r="I369" s="49" t="s">
        <v>53</v>
      </c>
      <c r="J369" s="49" t="s">
        <v>762</v>
      </c>
      <c r="K369" s="49" t="s">
        <v>763</v>
      </c>
      <c r="L369" s="49" t="s">
        <v>56</v>
      </c>
      <c r="M369" s="49" t="s">
        <v>57</v>
      </c>
      <c r="N369" s="49">
        <v>16</v>
      </c>
      <c r="O369" s="49" t="s">
        <v>343</v>
      </c>
      <c r="P369" s="49" t="s">
        <v>1247</v>
      </c>
      <c r="Q369" s="49" t="s">
        <v>120</v>
      </c>
      <c r="R369" s="49" t="s">
        <v>61</v>
      </c>
      <c r="S369" s="49" t="s">
        <v>62</v>
      </c>
      <c r="T369" s="49" t="s">
        <v>63</v>
      </c>
      <c r="U369" s="50">
        <v>15</v>
      </c>
      <c r="V369" s="50">
        <v>108</v>
      </c>
      <c r="W369" s="50">
        <v>12</v>
      </c>
      <c r="X369" s="50">
        <f t="shared" si="66"/>
        <v>120</v>
      </c>
      <c r="Y369" s="50">
        <v>4</v>
      </c>
      <c r="Z369" s="50" t="s">
        <v>64</v>
      </c>
      <c r="AA369" s="50" t="s">
        <v>64</v>
      </c>
      <c r="AB369" s="49" t="s">
        <v>64</v>
      </c>
      <c r="AC369" s="49"/>
      <c r="AD369" s="49" t="s">
        <v>1248</v>
      </c>
      <c r="AE369" s="49" t="s">
        <v>67</v>
      </c>
      <c r="AF369" s="49"/>
      <c r="AG369" s="49" t="s">
        <v>68</v>
      </c>
      <c r="AH369" s="50">
        <f t="shared" si="56"/>
        <v>30</v>
      </c>
      <c r="AI369" s="50">
        <v>2</v>
      </c>
      <c r="AJ369" s="43">
        <f t="shared" si="57"/>
        <v>6372</v>
      </c>
      <c r="AK369" s="50">
        <f t="shared" si="58"/>
        <v>30</v>
      </c>
      <c r="AL369" s="43">
        <v>0</v>
      </c>
      <c r="AM369" s="43">
        <f t="shared" si="65"/>
        <v>1800000</v>
      </c>
      <c r="AN369" s="43">
        <f t="shared" si="59"/>
        <v>2250000</v>
      </c>
      <c r="AO369" s="60">
        <f t="shared" si="67"/>
        <v>4125000</v>
      </c>
      <c r="AP369" s="43">
        <f t="shared" si="61"/>
        <v>11469600</v>
      </c>
      <c r="AR369" s="43">
        <f t="shared" si="68"/>
        <v>0</v>
      </c>
      <c r="AS369" s="43">
        <f t="shared" si="69"/>
        <v>19644600</v>
      </c>
    </row>
    <row r="370" spans="1:49" ht="20.100000000000001" customHeight="1" x14ac:dyDescent="0.3">
      <c r="A370" s="49">
        <v>14669</v>
      </c>
      <c r="B370" s="35" t="s">
        <v>49</v>
      </c>
      <c r="C370" s="35" t="s">
        <v>50</v>
      </c>
      <c r="D370" s="50">
        <v>4</v>
      </c>
      <c r="E370" s="36">
        <v>2025</v>
      </c>
      <c r="F370" s="49">
        <v>2005</v>
      </c>
      <c r="G370" s="49" t="s">
        <v>51</v>
      </c>
      <c r="H370" s="49" t="s">
        <v>52</v>
      </c>
      <c r="I370" s="49" t="s">
        <v>53</v>
      </c>
      <c r="J370" s="49" t="s">
        <v>762</v>
      </c>
      <c r="K370" s="49" t="s">
        <v>763</v>
      </c>
      <c r="L370" s="49" t="s">
        <v>56</v>
      </c>
      <c r="M370" s="49" t="s">
        <v>57</v>
      </c>
      <c r="N370" s="49">
        <v>16</v>
      </c>
      <c r="O370" s="49" t="s">
        <v>343</v>
      </c>
      <c r="P370" s="49" t="s">
        <v>1241</v>
      </c>
      <c r="Q370" s="49" t="s">
        <v>120</v>
      </c>
      <c r="R370" s="49" t="s">
        <v>61</v>
      </c>
      <c r="S370" s="49" t="s">
        <v>62</v>
      </c>
      <c r="T370" s="49" t="s">
        <v>63</v>
      </c>
      <c r="U370" s="50">
        <v>15</v>
      </c>
      <c r="V370" s="50">
        <v>108</v>
      </c>
      <c r="W370" s="50">
        <v>12</v>
      </c>
      <c r="X370" s="50">
        <f t="shared" si="66"/>
        <v>120</v>
      </c>
      <c r="Y370" s="50">
        <v>4</v>
      </c>
      <c r="Z370" s="50" t="s">
        <v>64</v>
      </c>
      <c r="AA370" s="50" t="s">
        <v>64</v>
      </c>
      <c r="AB370" s="49" t="s">
        <v>64</v>
      </c>
      <c r="AC370" s="49"/>
      <c r="AD370" s="49" t="s">
        <v>1249</v>
      </c>
      <c r="AE370" s="49" t="s">
        <v>67</v>
      </c>
      <c r="AF370" s="49"/>
      <c r="AG370" s="49" t="s">
        <v>68</v>
      </c>
      <c r="AH370" s="50">
        <f t="shared" si="56"/>
        <v>30</v>
      </c>
      <c r="AI370" s="50">
        <v>2</v>
      </c>
      <c r="AJ370" s="43">
        <f t="shared" si="57"/>
        <v>6372</v>
      </c>
      <c r="AK370" s="50">
        <f t="shared" si="58"/>
        <v>30</v>
      </c>
      <c r="AL370" s="43">
        <v>0</v>
      </c>
      <c r="AM370" s="43">
        <f t="shared" si="65"/>
        <v>1800000</v>
      </c>
      <c r="AN370" s="43">
        <f t="shared" si="59"/>
        <v>2250000</v>
      </c>
      <c r="AO370" s="60">
        <f t="shared" si="67"/>
        <v>4125000</v>
      </c>
      <c r="AP370" s="43">
        <f t="shared" si="61"/>
        <v>11469600</v>
      </c>
      <c r="AR370" s="43">
        <f t="shared" si="68"/>
        <v>0</v>
      </c>
      <c r="AS370" s="43">
        <f t="shared" si="69"/>
        <v>19644600</v>
      </c>
    </row>
    <row r="371" spans="1:49" ht="20.100000000000001" customHeight="1" x14ac:dyDescent="0.3">
      <c r="A371" s="49">
        <v>14871</v>
      </c>
      <c r="B371" s="35" t="s">
        <v>49</v>
      </c>
      <c r="C371" s="35" t="s">
        <v>50</v>
      </c>
      <c r="D371" s="50">
        <v>4</v>
      </c>
      <c r="E371" s="36">
        <v>2025</v>
      </c>
      <c r="F371" s="49">
        <v>2005</v>
      </c>
      <c r="G371" s="49" t="s">
        <v>51</v>
      </c>
      <c r="H371" s="49" t="s">
        <v>52</v>
      </c>
      <c r="I371" s="49" t="s">
        <v>53</v>
      </c>
      <c r="J371" s="49" t="s">
        <v>614</v>
      </c>
      <c r="K371" s="49" t="s">
        <v>615</v>
      </c>
      <c r="L371" s="49" t="s">
        <v>56</v>
      </c>
      <c r="M371" s="49" t="s">
        <v>57</v>
      </c>
      <c r="N371" s="49">
        <v>16</v>
      </c>
      <c r="O371" s="49" t="s">
        <v>343</v>
      </c>
      <c r="P371" s="49" t="s">
        <v>1239</v>
      </c>
      <c r="Q371" s="49" t="s">
        <v>120</v>
      </c>
      <c r="R371" s="49" t="s">
        <v>61</v>
      </c>
      <c r="S371" s="49" t="s">
        <v>62</v>
      </c>
      <c r="T371" s="49" t="s">
        <v>63</v>
      </c>
      <c r="U371" s="50">
        <v>15</v>
      </c>
      <c r="V371" s="50">
        <v>100</v>
      </c>
      <c r="W371" s="50">
        <v>12</v>
      </c>
      <c r="X371" s="50">
        <f t="shared" si="66"/>
        <v>112</v>
      </c>
      <c r="Y371" s="50">
        <v>4</v>
      </c>
      <c r="Z371" s="50" t="s">
        <v>64</v>
      </c>
      <c r="AA371" s="50" t="s">
        <v>64</v>
      </c>
      <c r="AB371" s="49" t="s">
        <v>64</v>
      </c>
      <c r="AC371" s="49"/>
      <c r="AD371" s="49" t="s">
        <v>1250</v>
      </c>
      <c r="AE371" s="49" t="s">
        <v>67</v>
      </c>
      <c r="AF371" s="49"/>
      <c r="AG371" s="49" t="s">
        <v>68</v>
      </c>
      <c r="AH371" s="50">
        <f t="shared" si="56"/>
        <v>28</v>
      </c>
      <c r="AI371" s="50">
        <v>2</v>
      </c>
      <c r="AJ371" s="43">
        <f t="shared" si="57"/>
        <v>6372</v>
      </c>
      <c r="AK371" s="50">
        <f t="shared" si="58"/>
        <v>28</v>
      </c>
      <c r="AL371" s="43">
        <v>0</v>
      </c>
      <c r="AM371" s="43">
        <f t="shared" si="65"/>
        <v>1680000</v>
      </c>
      <c r="AN371" s="43">
        <f t="shared" si="59"/>
        <v>2100000</v>
      </c>
      <c r="AO371" s="60">
        <f t="shared" si="67"/>
        <v>4125000</v>
      </c>
      <c r="AP371" s="43">
        <f t="shared" si="61"/>
        <v>10704960</v>
      </c>
      <c r="AR371" s="43">
        <f t="shared" si="68"/>
        <v>0</v>
      </c>
      <c r="AS371" s="43">
        <f t="shared" si="69"/>
        <v>18609960</v>
      </c>
    </row>
    <row r="372" spans="1:49" ht="20.100000000000001" customHeight="1" x14ac:dyDescent="0.3">
      <c r="A372" s="49">
        <v>14873</v>
      </c>
      <c r="B372" s="35" t="s">
        <v>49</v>
      </c>
      <c r="C372" s="35" t="s">
        <v>50</v>
      </c>
      <c r="D372" s="50">
        <v>4</v>
      </c>
      <c r="E372" s="36">
        <v>2025</v>
      </c>
      <c r="F372" s="49">
        <v>2005</v>
      </c>
      <c r="G372" s="49" t="s">
        <v>51</v>
      </c>
      <c r="H372" s="49" t="s">
        <v>52</v>
      </c>
      <c r="I372" s="49" t="s">
        <v>53</v>
      </c>
      <c r="J372" s="49" t="s">
        <v>82</v>
      </c>
      <c r="K372" s="49" t="s">
        <v>83</v>
      </c>
      <c r="L372" s="49" t="s">
        <v>56</v>
      </c>
      <c r="M372" s="49" t="s">
        <v>57</v>
      </c>
      <c r="N372" s="49">
        <v>16</v>
      </c>
      <c r="O372" s="49" t="s">
        <v>343</v>
      </c>
      <c r="P372" s="49" t="s">
        <v>1239</v>
      </c>
      <c r="Q372" s="49" t="s">
        <v>120</v>
      </c>
      <c r="R372" s="49" t="s">
        <v>61</v>
      </c>
      <c r="S372" s="49" t="s">
        <v>62</v>
      </c>
      <c r="T372" s="49" t="s">
        <v>63</v>
      </c>
      <c r="U372" s="50">
        <v>15</v>
      </c>
      <c r="V372" s="50">
        <v>120</v>
      </c>
      <c r="W372" s="50">
        <v>12</v>
      </c>
      <c r="X372" s="50">
        <f t="shared" si="66"/>
        <v>132</v>
      </c>
      <c r="Y372" s="50">
        <v>4</v>
      </c>
      <c r="Z372" s="50" t="s">
        <v>64</v>
      </c>
      <c r="AA372" s="50" t="s">
        <v>64</v>
      </c>
      <c r="AB372" s="49" t="s">
        <v>64</v>
      </c>
      <c r="AC372" s="49"/>
      <c r="AD372" s="49" t="s">
        <v>1251</v>
      </c>
      <c r="AE372" s="49" t="s">
        <v>67</v>
      </c>
      <c r="AF372" s="49"/>
      <c r="AG372" s="49" t="s">
        <v>68</v>
      </c>
      <c r="AH372" s="50">
        <f t="shared" si="56"/>
        <v>33</v>
      </c>
      <c r="AI372" s="50">
        <v>2</v>
      </c>
      <c r="AJ372" s="43">
        <f t="shared" si="57"/>
        <v>6372</v>
      </c>
      <c r="AK372" s="50">
        <f t="shared" si="58"/>
        <v>33</v>
      </c>
      <c r="AL372" s="43">
        <v>0</v>
      </c>
      <c r="AM372" s="43">
        <f t="shared" si="65"/>
        <v>1980000</v>
      </c>
      <c r="AN372" s="43">
        <f t="shared" si="59"/>
        <v>2475000</v>
      </c>
      <c r="AO372" s="60">
        <f t="shared" si="67"/>
        <v>4125000</v>
      </c>
      <c r="AP372" s="43">
        <f t="shared" si="61"/>
        <v>12616560</v>
      </c>
      <c r="AR372" s="43">
        <f t="shared" si="68"/>
        <v>0</v>
      </c>
      <c r="AS372" s="43">
        <f t="shared" si="69"/>
        <v>21196560</v>
      </c>
    </row>
    <row r="373" spans="1:49" ht="20.100000000000001" customHeight="1" x14ac:dyDescent="0.3">
      <c r="A373" s="44">
        <v>14543</v>
      </c>
      <c r="B373" s="44" t="s">
        <v>116</v>
      </c>
      <c r="C373" s="44" t="s">
        <v>117</v>
      </c>
      <c r="D373" s="39">
        <v>1</v>
      </c>
      <c r="E373" s="39">
        <v>2025</v>
      </c>
      <c r="F373" s="39">
        <v>2025</v>
      </c>
      <c r="G373" s="37" t="s">
        <v>51</v>
      </c>
      <c r="H373" s="44" t="s">
        <v>52</v>
      </c>
      <c r="I373" s="44" t="s">
        <v>53</v>
      </c>
      <c r="J373" s="37" t="s">
        <v>1047</v>
      </c>
      <c r="K373" s="44" t="s">
        <v>1048</v>
      </c>
      <c r="L373" s="44" t="s">
        <v>56</v>
      </c>
      <c r="M373" s="44" t="s">
        <v>57</v>
      </c>
      <c r="N373" s="44">
        <v>9</v>
      </c>
      <c r="O373" s="44" t="s">
        <v>118</v>
      </c>
      <c r="P373" s="44" t="s">
        <v>1252</v>
      </c>
      <c r="Q373" s="44" t="s">
        <v>120</v>
      </c>
      <c r="R373" s="44" t="s">
        <v>61</v>
      </c>
      <c r="S373" s="44" t="s">
        <v>62</v>
      </c>
      <c r="T373" s="44" t="s">
        <v>63</v>
      </c>
      <c r="U373" s="45">
        <v>20</v>
      </c>
      <c r="V373" s="45">
        <v>260</v>
      </c>
      <c r="W373" s="45">
        <v>12</v>
      </c>
      <c r="X373" s="39">
        <f>(SUM(V373:W373))*1</f>
        <v>272</v>
      </c>
      <c r="Y373" s="45">
        <v>4</v>
      </c>
      <c r="Z373" s="45" t="s">
        <v>64</v>
      </c>
      <c r="AA373" s="45" t="s">
        <v>64</v>
      </c>
      <c r="AB373" s="45" t="s">
        <v>64</v>
      </c>
      <c r="AC373" s="46"/>
      <c r="AD373" s="41" t="s">
        <v>1229</v>
      </c>
      <c r="AE373" s="45" t="s">
        <v>64</v>
      </c>
      <c r="AF373" s="46" t="s">
        <v>1230</v>
      </c>
      <c r="AG373" s="44" t="s">
        <v>122</v>
      </c>
      <c r="AH373" s="39">
        <f t="shared" si="56"/>
        <v>68</v>
      </c>
      <c r="AI373" s="39">
        <v>2</v>
      </c>
      <c r="AJ373" s="43">
        <f t="shared" si="57"/>
        <v>6372</v>
      </c>
      <c r="AK373" s="39">
        <f t="shared" si="58"/>
        <v>68</v>
      </c>
      <c r="AL373" s="43">
        <v>300000</v>
      </c>
      <c r="AM373" s="43">
        <f t="shared" si="65"/>
        <v>5440000</v>
      </c>
      <c r="AN373" s="43">
        <f t="shared" si="59"/>
        <v>6800000</v>
      </c>
      <c r="AO373" s="43">
        <f t="shared" si="60"/>
        <v>5400000</v>
      </c>
      <c r="AP373" s="43">
        <f t="shared" si="61"/>
        <v>34663680</v>
      </c>
      <c r="AR373" s="43">
        <f>+(AL373*U373)</f>
        <v>6000000</v>
      </c>
      <c r="AS373" s="43">
        <f>+(AM373+AN373+AO373+AP373+AR373)</f>
        <v>58303680</v>
      </c>
    </row>
    <row r="374" spans="1:49" ht="20.100000000000001" customHeight="1" x14ac:dyDescent="0.3">
      <c r="A374" s="35">
        <v>14519</v>
      </c>
      <c r="B374" s="35" t="s">
        <v>190</v>
      </c>
      <c r="C374" s="35" t="s">
        <v>191</v>
      </c>
      <c r="D374" s="36">
        <v>1</v>
      </c>
      <c r="E374" s="36">
        <v>2025</v>
      </c>
      <c r="F374" s="36">
        <v>2025</v>
      </c>
      <c r="G374" s="35" t="s">
        <v>127</v>
      </c>
      <c r="H374" s="35" t="s">
        <v>190</v>
      </c>
      <c r="I374" s="35" t="s">
        <v>192</v>
      </c>
      <c r="J374" s="37" t="s">
        <v>306</v>
      </c>
      <c r="K374" s="35" t="s">
        <v>307</v>
      </c>
      <c r="L374" s="35" t="s">
        <v>65</v>
      </c>
      <c r="M374" s="35" t="s">
        <v>65</v>
      </c>
      <c r="N374" s="35">
        <v>8</v>
      </c>
      <c r="O374" s="35" t="s">
        <v>58</v>
      </c>
      <c r="P374" s="35" t="s">
        <v>114</v>
      </c>
      <c r="Q374" s="35" t="s">
        <v>152</v>
      </c>
      <c r="R374" s="35" t="s">
        <v>61</v>
      </c>
      <c r="S374" s="35" t="s">
        <v>107</v>
      </c>
      <c r="T374" s="35" t="s">
        <v>63</v>
      </c>
      <c r="U374" s="36">
        <v>15</v>
      </c>
      <c r="V374" s="36">
        <v>176</v>
      </c>
      <c r="W374" s="36" t="s">
        <v>65</v>
      </c>
      <c r="X374" s="39">
        <f>(SUM(V374:W374))*1</f>
        <v>176</v>
      </c>
      <c r="Y374" s="36">
        <v>5</v>
      </c>
      <c r="Z374" s="36" t="s">
        <v>64</v>
      </c>
      <c r="AA374" s="36" t="s">
        <v>67</v>
      </c>
      <c r="AB374" s="45" t="s">
        <v>67</v>
      </c>
      <c r="AC374" s="46" t="s">
        <v>65</v>
      </c>
      <c r="AD374" s="41" t="s">
        <v>1253</v>
      </c>
      <c r="AE374" s="39" t="s">
        <v>64</v>
      </c>
      <c r="AF374" s="41" t="s">
        <v>1254</v>
      </c>
      <c r="AG374" s="35" t="s">
        <v>68</v>
      </c>
      <c r="AH374" s="39">
        <f t="shared" si="56"/>
        <v>36</v>
      </c>
      <c r="AI374" s="39">
        <v>3</v>
      </c>
      <c r="AJ374" s="43">
        <f t="shared" si="57"/>
        <v>7434</v>
      </c>
      <c r="AK374" s="39">
        <f t="shared" si="58"/>
        <v>35.200000000000003</v>
      </c>
      <c r="AL374" s="43">
        <v>60000</v>
      </c>
      <c r="AM374" s="43">
        <f t="shared" si="65"/>
        <v>2160000</v>
      </c>
      <c r="AN374" s="43">
        <f t="shared" si="59"/>
        <v>0</v>
      </c>
      <c r="AO374" s="43">
        <f t="shared" si="60"/>
        <v>0</v>
      </c>
      <c r="AP374" s="43">
        <f t="shared" si="61"/>
        <v>19625760</v>
      </c>
      <c r="AR374" s="43">
        <f>+(AL374*U374)</f>
        <v>900000</v>
      </c>
      <c r="AS374" s="43">
        <f>+(AM374+AN374+AO374+AP374+AR374)</f>
        <v>22685760</v>
      </c>
      <c r="AT374" s="35" t="s">
        <v>195</v>
      </c>
      <c r="AU374" s="35" t="s">
        <v>196</v>
      </c>
      <c r="AV374" s="35" t="s">
        <v>280</v>
      </c>
      <c r="AW374" s="35" t="s">
        <v>281</v>
      </c>
    </row>
    <row r="375" spans="1:49" ht="20.100000000000001" customHeight="1" x14ac:dyDescent="0.3">
      <c r="A375" s="39">
        <v>14631</v>
      </c>
      <c r="B375" s="35" t="s">
        <v>49</v>
      </c>
      <c r="C375" s="35" t="s">
        <v>50</v>
      </c>
      <c r="D375" s="39">
        <v>4</v>
      </c>
      <c r="E375" s="39">
        <v>2025</v>
      </c>
      <c r="F375" s="39">
        <v>2025</v>
      </c>
      <c r="G375" s="37" t="s">
        <v>51</v>
      </c>
      <c r="H375" s="56" t="s">
        <v>52</v>
      </c>
      <c r="I375" s="37" t="s">
        <v>53</v>
      </c>
      <c r="J375" s="37" t="s">
        <v>1255</v>
      </c>
      <c r="K375" s="41" t="s">
        <v>1256</v>
      </c>
      <c r="N375" s="39">
        <v>6</v>
      </c>
      <c r="O375" s="41" t="s">
        <v>375</v>
      </c>
      <c r="P375" s="37" t="s">
        <v>417</v>
      </c>
      <c r="Q375" s="37" t="s">
        <v>1257</v>
      </c>
      <c r="R375" s="37" t="s">
        <v>61</v>
      </c>
      <c r="S375" s="41" t="s">
        <v>107</v>
      </c>
      <c r="T375" s="37" t="s">
        <v>108</v>
      </c>
      <c r="U375" s="39">
        <v>15</v>
      </c>
      <c r="V375" s="39">
        <v>80</v>
      </c>
      <c r="X375" s="39">
        <v>80</v>
      </c>
      <c r="Y375" s="39">
        <v>3</v>
      </c>
      <c r="Z375" s="39" t="s">
        <v>64</v>
      </c>
      <c r="AA375" s="39" t="s">
        <v>64</v>
      </c>
      <c r="AB375" s="39" t="s">
        <v>65</v>
      </c>
      <c r="AC375" s="39" t="s">
        <v>65</v>
      </c>
      <c r="AD375" s="41" t="s">
        <v>1258</v>
      </c>
      <c r="AE375" s="39" t="s">
        <v>67</v>
      </c>
      <c r="AG375" s="37" t="s">
        <v>68</v>
      </c>
      <c r="AH375" s="39">
        <v>27</v>
      </c>
      <c r="AI375" s="39">
        <v>2</v>
      </c>
      <c r="AJ375" s="43">
        <f t="shared" si="57"/>
        <v>6372</v>
      </c>
      <c r="AK375" s="57">
        <v>26.666666666666668</v>
      </c>
      <c r="AL375" s="43">
        <v>0</v>
      </c>
      <c r="AM375" s="43">
        <f t="shared" si="65"/>
        <v>1620000</v>
      </c>
      <c r="AN375" s="43">
        <f t="shared" si="59"/>
        <v>2025000</v>
      </c>
      <c r="AO375" s="60">
        <f t="shared" si="60"/>
        <v>0</v>
      </c>
      <c r="AP375" s="43">
        <f t="shared" si="61"/>
        <v>7646400</v>
      </c>
      <c r="AQ375" s="43" t="s">
        <v>65</v>
      </c>
      <c r="AR375" s="43">
        <f t="shared" ref="AR375:AR395" si="70">+(AL375*U375)</f>
        <v>0</v>
      </c>
      <c r="AS375" s="43">
        <f t="shared" ref="AS375:AS395" si="71">+(AM375+AN375+AO375+AP375+AR375)</f>
        <v>11291400</v>
      </c>
    </row>
    <row r="376" spans="1:49" ht="20.100000000000001" customHeight="1" x14ac:dyDescent="0.3">
      <c r="A376" s="39">
        <v>14632</v>
      </c>
      <c r="B376" s="35" t="s">
        <v>49</v>
      </c>
      <c r="C376" s="35" t="s">
        <v>50</v>
      </c>
      <c r="D376" s="39">
        <v>4</v>
      </c>
      <c r="E376" s="39">
        <v>2025</v>
      </c>
      <c r="F376" s="39">
        <v>2025</v>
      </c>
      <c r="G376" s="37" t="s">
        <v>51</v>
      </c>
      <c r="H376" s="56" t="s">
        <v>52</v>
      </c>
      <c r="I376" s="37" t="s">
        <v>53</v>
      </c>
      <c r="J376" s="37" t="s">
        <v>129</v>
      </c>
      <c r="K376" s="41" t="s">
        <v>130</v>
      </c>
      <c r="L376" s="41" t="s">
        <v>483</v>
      </c>
      <c r="M376" s="37" t="s">
        <v>484</v>
      </c>
      <c r="N376" s="39">
        <v>6</v>
      </c>
      <c r="O376" s="41" t="s">
        <v>375</v>
      </c>
      <c r="P376" s="37" t="s">
        <v>376</v>
      </c>
      <c r="Q376" s="37" t="s">
        <v>1259</v>
      </c>
      <c r="R376" s="37" t="s">
        <v>61</v>
      </c>
      <c r="S376" s="41" t="s">
        <v>107</v>
      </c>
      <c r="T376" s="37" t="s">
        <v>63</v>
      </c>
      <c r="U376" s="39">
        <v>10</v>
      </c>
      <c r="V376" s="39">
        <v>176</v>
      </c>
      <c r="W376" s="39">
        <v>8</v>
      </c>
      <c r="X376" s="39">
        <v>184</v>
      </c>
      <c r="Y376" s="39">
        <v>3</v>
      </c>
      <c r="Z376" s="39" t="s">
        <v>64</v>
      </c>
      <c r="AA376" s="39" t="s">
        <v>64</v>
      </c>
      <c r="AB376" s="39" t="s">
        <v>65</v>
      </c>
      <c r="AC376" s="39" t="s">
        <v>65</v>
      </c>
      <c r="AD376" s="41" t="s">
        <v>1260</v>
      </c>
      <c r="AE376" s="39" t="s">
        <v>67</v>
      </c>
      <c r="AG376" s="37" t="s">
        <v>68</v>
      </c>
      <c r="AH376" s="39">
        <v>62</v>
      </c>
      <c r="AI376" s="39">
        <v>2</v>
      </c>
      <c r="AJ376" s="43">
        <f t="shared" si="57"/>
        <v>6372</v>
      </c>
      <c r="AK376" s="57">
        <v>61.333333333333336</v>
      </c>
      <c r="AL376" s="43">
        <v>0</v>
      </c>
      <c r="AM376" s="43">
        <f t="shared" si="65"/>
        <v>2480000</v>
      </c>
      <c r="AN376" s="43">
        <f t="shared" si="59"/>
        <v>3100000</v>
      </c>
      <c r="AO376" s="60">
        <f t="shared" si="60"/>
        <v>0</v>
      </c>
      <c r="AP376" s="43">
        <f t="shared" si="61"/>
        <v>11724480</v>
      </c>
      <c r="AQ376" s="43" t="s">
        <v>65</v>
      </c>
      <c r="AR376" s="43">
        <f t="shared" si="70"/>
        <v>0</v>
      </c>
      <c r="AS376" s="43">
        <f t="shared" si="71"/>
        <v>17304480</v>
      </c>
    </row>
    <row r="377" spans="1:49" ht="20.100000000000001" customHeight="1" x14ac:dyDescent="0.3">
      <c r="A377" s="39">
        <v>14634</v>
      </c>
      <c r="B377" s="35" t="s">
        <v>49</v>
      </c>
      <c r="C377" s="35" t="s">
        <v>50</v>
      </c>
      <c r="D377" s="39">
        <v>4</v>
      </c>
      <c r="E377" s="39">
        <v>2025</v>
      </c>
      <c r="F377" s="39">
        <v>2025</v>
      </c>
      <c r="G377" s="37" t="s">
        <v>51</v>
      </c>
      <c r="H377" s="56" t="s">
        <v>52</v>
      </c>
      <c r="I377" s="37" t="s">
        <v>53</v>
      </c>
      <c r="J377" s="37" t="s">
        <v>1261</v>
      </c>
      <c r="K377" s="41" t="s">
        <v>1262</v>
      </c>
      <c r="N377" s="39">
        <v>6</v>
      </c>
      <c r="O377" s="41" t="s">
        <v>375</v>
      </c>
      <c r="P377" s="37" t="s">
        <v>1263</v>
      </c>
      <c r="Q377" s="37" t="s">
        <v>120</v>
      </c>
      <c r="R377" s="37" t="s">
        <v>61</v>
      </c>
      <c r="S377" s="41" t="s">
        <v>107</v>
      </c>
      <c r="T377" s="37" t="s">
        <v>63</v>
      </c>
      <c r="U377" s="39">
        <v>15</v>
      </c>
      <c r="V377" s="39">
        <v>160</v>
      </c>
      <c r="X377" s="39">
        <v>160</v>
      </c>
      <c r="Y377" s="39">
        <v>3</v>
      </c>
      <c r="Z377" s="39" t="s">
        <v>64</v>
      </c>
      <c r="AA377" s="39" t="s">
        <v>64</v>
      </c>
      <c r="AB377" s="39" t="s">
        <v>65</v>
      </c>
      <c r="AC377" s="39" t="s">
        <v>65</v>
      </c>
      <c r="AD377" s="41" t="s">
        <v>1264</v>
      </c>
      <c r="AE377" s="39" t="s">
        <v>67</v>
      </c>
      <c r="AG377" s="37" t="s">
        <v>68</v>
      </c>
      <c r="AH377" s="39">
        <v>54</v>
      </c>
      <c r="AI377" s="39">
        <v>3</v>
      </c>
      <c r="AJ377" s="43">
        <f t="shared" si="57"/>
        <v>7434</v>
      </c>
      <c r="AK377" s="57">
        <v>53.333333333333336</v>
      </c>
      <c r="AL377" s="43">
        <v>0</v>
      </c>
      <c r="AM377" s="43">
        <f t="shared" si="65"/>
        <v>3240000</v>
      </c>
      <c r="AN377" s="43">
        <f t="shared" si="59"/>
        <v>4050000</v>
      </c>
      <c r="AO377" s="60">
        <f t="shared" si="60"/>
        <v>0</v>
      </c>
      <c r="AP377" s="43">
        <f t="shared" si="61"/>
        <v>17841600</v>
      </c>
      <c r="AQ377" s="43" t="s">
        <v>65</v>
      </c>
      <c r="AR377" s="43">
        <f t="shared" si="70"/>
        <v>0</v>
      </c>
      <c r="AS377" s="43">
        <f t="shared" si="71"/>
        <v>25131600</v>
      </c>
    </row>
    <row r="378" spans="1:49" ht="20.100000000000001" customHeight="1" x14ac:dyDescent="0.3">
      <c r="A378" s="39">
        <v>15124</v>
      </c>
      <c r="B378" s="35" t="s">
        <v>49</v>
      </c>
      <c r="C378" s="35" t="s">
        <v>50</v>
      </c>
      <c r="D378" s="39">
        <v>4</v>
      </c>
      <c r="E378" s="39">
        <v>2025</v>
      </c>
      <c r="F378" s="39">
        <v>2025</v>
      </c>
      <c r="G378" s="37" t="s">
        <v>51</v>
      </c>
      <c r="H378" s="56" t="s">
        <v>52</v>
      </c>
      <c r="I378" s="37" t="s">
        <v>53</v>
      </c>
      <c r="J378" s="37" t="s">
        <v>453</v>
      </c>
      <c r="K378" s="41" t="s">
        <v>454</v>
      </c>
      <c r="N378" s="39">
        <v>6</v>
      </c>
      <c r="O378" s="41" t="s">
        <v>375</v>
      </c>
      <c r="P378" s="37" t="s">
        <v>1265</v>
      </c>
      <c r="Q378" s="37" t="s">
        <v>1266</v>
      </c>
      <c r="R378" s="37" t="s">
        <v>61</v>
      </c>
      <c r="S378" s="41" t="s">
        <v>107</v>
      </c>
      <c r="T378" s="37" t="s">
        <v>108</v>
      </c>
      <c r="U378" s="39">
        <v>15</v>
      </c>
      <c r="V378" s="39">
        <v>20</v>
      </c>
      <c r="X378" s="39">
        <v>20</v>
      </c>
      <c r="Y378" s="39">
        <v>3</v>
      </c>
      <c r="Z378" s="39" t="s">
        <v>64</v>
      </c>
      <c r="AA378" s="39" t="s">
        <v>64</v>
      </c>
      <c r="AB378" s="39" t="s">
        <v>65</v>
      </c>
      <c r="AC378" s="39" t="s">
        <v>65</v>
      </c>
      <c r="AD378" s="41" t="s">
        <v>1267</v>
      </c>
      <c r="AE378" s="39" t="s">
        <v>67</v>
      </c>
      <c r="AG378" s="37" t="s">
        <v>68</v>
      </c>
      <c r="AH378" s="39">
        <v>7</v>
      </c>
      <c r="AI378" s="39">
        <v>1</v>
      </c>
      <c r="AJ378" s="43">
        <f t="shared" si="57"/>
        <v>5074</v>
      </c>
      <c r="AK378" s="57">
        <v>6.666666666666667</v>
      </c>
      <c r="AL378" s="43">
        <v>0</v>
      </c>
      <c r="AM378" s="43">
        <f t="shared" si="65"/>
        <v>420000</v>
      </c>
      <c r="AN378" s="43">
        <f t="shared" si="59"/>
        <v>525000</v>
      </c>
      <c r="AO378" s="60">
        <f t="shared" si="60"/>
        <v>0</v>
      </c>
      <c r="AP378" s="43">
        <f t="shared" si="61"/>
        <v>1522200</v>
      </c>
      <c r="AQ378" s="43" t="s">
        <v>65</v>
      </c>
      <c r="AR378" s="43">
        <f t="shared" si="70"/>
        <v>0</v>
      </c>
      <c r="AS378" s="43">
        <f t="shared" si="71"/>
        <v>2467200</v>
      </c>
    </row>
    <row r="379" spans="1:49" ht="20.100000000000001" customHeight="1" x14ac:dyDescent="0.3">
      <c r="A379" s="39">
        <v>15294</v>
      </c>
      <c r="B379" s="35" t="s">
        <v>49</v>
      </c>
      <c r="C379" s="35" t="s">
        <v>50</v>
      </c>
      <c r="D379" s="39">
        <v>4</v>
      </c>
      <c r="E379" s="39">
        <v>2025</v>
      </c>
      <c r="F379" s="39">
        <v>2025</v>
      </c>
      <c r="G379" s="37" t="s">
        <v>51</v>
      </c>
      <c r="H379" s="56" t="s">
        <v>52</v>
      </c>
      <c r="I379" s="37" t="s">
        <v>53</v>
      </c>
      <c r="J379" s="37" t="s">
        <v>1268</v>
      </c>
      <c r="K379" s="41" t="s">
        <v>1269</v>
      </c>
      <c r="N379" s="39">
        <v>6</v>
      </c>
      <c r="O379" s="41" t="s">
        <v>375</v>
      </c>
      <c r="P379" s="37" t="s">
        <v>789</v>
      </c>
      <c r="Q379" s="37" t="s">
        <v>120</v>
      </c>
      <c r="R379" s="37" t="s">
        <v>61</v>
      </c>
      <c r="S379" s="41" t="s">
        <v>107</v>
      </c>
      <c r="T379" s="37" t="s">
        <v>63</v>
      </c>
      <c r="U379" s="58">
        <v>10</v>
      </c>
      <c r="V379" s="39">
        <v>70</v>
      </c>
      <c r="X379" s="39">
        <v>70</v>
      </c>
      <c r="Y379" s="39">
        <v>3</v>
      </c>
      <c r="Z379" s="39" t="s">
        <v>64</v>
      </c>
      <c r="AA379" s="39" t="s">
        <v>64</v>
      </c>
      <c r="AB379" s="39" t="s">
        <v>65</v>
      </c>
      <c r="AC379" s="39" t="s">
        <v>65</v>
      </c>
      <c r="AD379" s="41" t="s">
        <v>1270</v>
      </c>
      <c r="AE379" s="39" t="s">
        <v>67</v>
      </c>
      <c r="AG379" s="37" t="s">
        <v>122</v>
      </c>
      <c r="AH379" s="39">
        <v>24</v>
      </c>
      <c r="AI379" s="39">
        <v>1</v>
      </c>
      <c r="AJ379" s="43">
        <f t="shared" si="57"/>
        <v>5074</v>
      </c>
      <c r="AK379" s="57">
        <v>23.333333333333332</v>
      </c>
      <c r="AL379" s="43">
        <v>0</v>
      </c>
      <c r="AM379" s="43">
        <f t="shared" si="65"/>
        <v>960000</v>
      </c>
      <c r="AN379" s="43">
        <f t="shared" si="59"/>
        <v>1200000</v>
      </c>
      <c r="AO379" s="60">
        <f t="shared" si="60"/>
        <v>0</v>
      </c>
      <c r="AP379" s="43">
        <f t="shared" si="61"/>
        <v>3551800</v>
      </c>
      <c r="AQ379" s="43" t="s">
        <v>65</v>
      </c>
      <c r="AR379" s="43">
        <f t="shared" si="70"/>
        <v>0</v>
      </c>
      <c r="AS379" s="43">
        <f t="shared" si="71"/>
        <v>5711800</v>
      </c>
    </row>
    <row r="380" spans="1:49" ht="20.100000000000001" customHeight="1" x14ac:dyDescent="0.3">
      <c r="A380" s="39">
        <v>15355</v>
      </c>
      <c r="B380" s="35" t="s">
        <v>49</v>
      </c>
      <c r="C380" s="35" t="s">
        <v>50</v>
      </c>
      <c r="D380" s="39">
        <v>4</v>
      </c>
      <c r="E380" s="39">
        <v>2025</v>
      </c>
      <c r="F380" s="39">
        <v>2025</v>
      </c>
      <c r="G380" s="37" t="s">
        <v>51</v>
      </c>
      <c r="H380" s="56" t="s">
        <v>52</v>
      </c>
      <c r="I380" s="37" t="s">
        <v>53</v>
      </c>
      <c r="J380" s="37" t="s">
        <v>1268</v>
      </c>
      <c r="K380" s="41" t="s">
        <v>1269</v>
      </c>
      <c r="N380" s="39">
        <v>6</v>
      </c>
      <c r="O380" s="41" t="s">
        <v>375</v>
      </c>
      <c r="P380" s="37" t="s">
        <v>1271</v>
      </c>
      <c r="Q380" s="37" t="s">
        <v>120</v>
      </c>
      <c r="R380" s="37" t="s">
        <v>61</v>
      </c>
      <c r="S380" s="41" t="s">
        <v>107</v>
      </c>
      <c r="T380" s="37" t="s">
        <v>108</v>
      </c>
      <c r="U380" s="39">
        <v>10</v>
      </c>
      <c r="V380" s="39">
        <v>70</v>
      </c>
      <c r="X380" s="39">
        <v>70</v>
      </c>
      <c r="Y380" s="39">
        <v>3</v>
      </c>
      <c r="Z380" s="39" t="s">
        <v>64</v>
      </c>
      <c r="AA380" s="39" t="s">
        <v>64</v>
      </c>
      <c r="AB380" s="39" t="s">
        <v>65</v>
      </c>
      <c r="AC380" s="39" t="s">
        <v>65</v>
      </c>
      <c r="AD380" s="41" t="s">
        <v>1272</v>
      </c>
      <c r="AE380" s="39" t="s">
        <v>67</v>
      </c>
      <c r="AG380" s="37" t="s">
        <v>122</v>
      </c>
      <c r="AH380" s="39">
        <v>24</v>
      </c>
      <c r="AI380" s="39">
        <v>1</v>
      </c>
      <c r="AJ380" s="43">
        <f t="shared" si="57"/>
        <v>5074</v>
      </c>
      <c r="AK380" s="57">
        <v>23.333333333333332</v>
      </c>
      <c r="AL380" s="43">
        <v>0</v>
      </c>
      <c r="AM380" s="43">
        <f t="shared" si="65"/>
        <v>960000</v>
      </c>
      <c r="AN380" s="43">
        <f t="shared" si="59"/>
        <v>1200000</v>
      </c>
      <c r="AO380" s="60">
        <f t="shared" si="60"/>
        <v>0</v>
      </c>
      <c r="AP380" s="43">
        <f t="shared" si="61"/>
        <v>3551800</v>
      </c>
      <c r="AQ380" s="43" t="s">
        <v>65</v>
      </c>
      <c r="AR380" s="43">
        <f t="shared" si="70"/>
        <v>0</v>
      </c>
      <c r="AS380" s="43">
        <f t="shared" si="71"/>
        <v>5711800</v>
      </c>
    </row>
    <row r="381" spans="1:49" ht="20.100000000000001" customHeight="1" x14ac:dyDescent="0.3">
      <c r="A381" s="39">
        <v>15359</v>
      </c>
      <c r="B381" s="35" t="s">
        <v>49</v>
      </c>
      <c r="C381" s="35" t="s">
        <v>50</v>
      </c>
      <c r="D381" s="39">
        <v>4</v>
      </c>
      <c r="E381" s="39">
        <v>2025</v>
      </c>
      <c r="F381" s="39">
        <v>2025</v>
      </c>
      <c r="G381" s="37" t="s">
        <v>51</v>
      </c>
      <c r="H381" s="56" t="s">
        <v>52</v>
      </c>
      <c r="I381" s="37" t="s">
        <v>53</v>
      </c>
      <c r="J381" s="37" t="s">
        <v>1273</v>
      </c>
      <c r="K381" s="41" t="s">
        <v>1274</v>
      </c>
      <c r="N381" s="39">
        <v>6</v>
      </c>
      <c r="O381" s="41" t="s">
        <v>375</v>
      </c>
      <c r="P381" s="37" t="s">
        <v>1275</v>
      </c>
      <c r="Q381" s="37" t="s">
        <v>120</v>
      </c>
      <c r="R381" s="37" t="s">
        <v>61</v>
      </c>
      <c r="S381" s="41" t="s">
        <v>107</v>
      </c>
      <c r="T381" s="37" t="s">
        <v>63</v>
      </c>
      <c r="U381" s="58">
        <v>12</v>
      </c>
      <c r="V381" s="39">
        <v>40</v>
      </c>
      <c r="X381" s="39">
        <v>40</v>
      </c>
      <c r="Y381" s="39">
        <v>3</v>
      </c>
      <c r="Z381" s="39" t="s">
        <v>64</v>
      </c>
      <c r="AA381" s="39" t="s">
        <v>64</v>
      </c>
      <c r="AB381" s="39" t="s">
        <v>65</v>
      </c>
      <c r="AC381" s="39" t="s">
        <v>65</v>
      </c>
      <c r="AD381" s="41" t="s">
        <v>1276</v>
      </c>
      <c r="AE381" s="39" t="s">
        <v>67</v>
      </c>
      <c r="AG381" s="37" t="s">
        <v>122</v>
      </c>
      <c r="AH381" s="39">
        <v>14</v>
      </c>
      <c r="AI381" s="39">
        <v>1</v>
      </c>
      <c r="AJ381" s="43">
        <f t="shared" si="57"/>
        <v>5074</v>
      </c>
      <c r="AK381" s="57">
        <v>13.333333333333334</v>
      </c>
      <c r="AL381" s="43">
        <v>0</v>
      </c>
      <c r="AM381" s="43">
        <f t="shared" si="65"/>
        <v>672000</v>
      </c>
      <c r="AN381" s="43">
        <f t="shared" si="59"/>
        <v>840000</v>
      </c>
      <c r="AO381" s="60">
        <f t="shared" si="60"/>
        <v>0</v>
      </c>
      <c r="AP381" s="43">
        <f t="shared" si="61"/>
        <v>2435520</v>
      </c>
      <c r="AQ381" s="43" t="s">
        <v>65</v>
      </c>
      <c r="AR381" s="43">
        <f t="shared" si="70"/>
        <v>0</v>
      </c>
      <c r="AS381" s="43">
        <f t="shared" si="71"/>
        <v>3947520</v>
      </c>
    </row>
    <row r="382" spans="1:49" ht="20.100000000000001" customHeight="1" x14ac:dyDescent="0.3">
      <c r="A382" s="39">
        <v>15364</v>
      </c>
      <c r="B382" s="35" t="s">
        <v>49</v>
      </c>
      <c r="C382" s="35" t="s">
        <v>50</v>
      </c>
      <c r="D382" s="39">
        <v>4</v>
      </c>
      <c r="E382" s="39">
        <v>2025</v>
      </c>
      <c r="F382" s="39">
        <v>2025</v>
      </c>
      <c r="G382" s="37" t="s">
        <v>51</v>
      </c>
      <c r="H382" s="56" t="s">
        <v>52</v>
      </c>
      <c r="I382" s="37" t="s">
        <v>53</v>
      </c>
      <c r="J382" s="37" t="s">
        <v>182</v>
      </c>
      <c r="K382" s="41" t="s">
        <v>183</v>
      </c>
      <c r="N382" s="39">
        <v>6</v>
      </c>
      <c r="O382" s="41" t="s">
        <v>375</v>
      </c>
      <c r="P382" s="37" t="s">
        <v>376</v>
      </c>
      <c r="Q382" s="37" t="s">
        <v>120</v>
      </c>
      <c r="R382" s="37" t="s">
        <v>61</v>
      </c>
      <c r="S382" s="41" t="s">
        <v>107</v>
      </c>
      <c r="T382" s="37" t="s">
        <v>63</v>
      </c>
      <c r="U382" s="39">
        <v>15</v>
      </c>
      <c r="V382" s="39">
        <v>90</v>
      </c>
      <c r="X382" s="39">
        <v>90</v>
      </c>
      <c r="Y382" s="39">
        <v>3</v>
      </c>
      <c r="Z382" s="39" t="s">
        <v>64</v>
      </c>
      <c r="AA382" s="39" t="s">
        <v>64</v>
      </c>
      <c r="AB382" s="39" t="s">
        <v>65</v>
      </c>
      <c r="AC382" s="39" t="s">
        <v>65</v>
      </c>
      <c r="AD382" s="41" t="s">
        <v>1277</v>
      </c>
      <c r="AE382" s="39" t="s">
        <v>67</v>
      </c>
      <c r="AG382" s="37" t="s">
        <v>122</v>
      </c>
      <c r="AH382" s="39">
        <v>30</v>
      </c>
      <c r="AI382" s="39">
        <v>2</v>
      </c>
      <c r="AJ382" s="43">
        <f t="shared" si="57"/>
        <v>6372</v>
      </c>
      <c r="AK382" s="57">
        <v>30</v>
      </c>
      <c r="AL382" s="43">
        <v>0</v>
      </c>
      <c r="AM382" s="43">
        <f t="shared" si="65"/>
        <v>1800000</v>
      </c>
      <c r="AN382" s="43">
        <f t="shared" si="59"/>
        <v>2250000</v>
      </c>
      <c r="AO382" s="60">
        <f t="shared" si="60"/>
        <v>0</v>
      </c>
      <c r="AP382" s="43">
        <f t="shared" si="61"/>
        <v>8602200</v>
      </c>
      <c r="AQ382" s="43" t="s">
        <v>65</v>
      </c>
      <c r="AR382" s="43">
        <f t="shared" si="70"/>
        <v>0</v>
      </c>
      <c r="AS382" s="43">
        <f t="shared" si="71"/>
        <v>12652200</v>
      </c>
    </row>
    <row r="383" spans="1:49" ht="20.100000000000001" customHeight="1" x14ac:dyDescent="0.3">
      <c r="A383" s="39">
        <v>15366</v>
      </c>
      <c r="B383" s="35" t="s">
        <v>49</v>
      </c>
      <c r="C383" s="35" t="s">
        <v>50</v>
      </c>
      <c r="D383" s="39">
        <v>4</v>
      </c>
      <c r="E383" s="39">
        <v>2025</v>
      </c>
      <c r="F383" s="39">
        <v>2025</v>
      </c>
      <c r="G383" s="37" t="s">
        <v>51</v>
      </c>
      <c r="H383" s="56" t="s">
        <v>52</v>
      </c>
      <c r="I383" s="37" t="s">
        <v>53</v>
      </c>
      <c r="J383" s="37" t="s">
        <v>182</v>
      </c>
      <c r="K383" s="41" t="s">
        <v>183</v>
      </c>
      <c r="N383" s="39">
        <v>6</v>
      </c>
      <c r="O383" s="41" t="s">
        <v>375</v>
      </c>
      <c r="P383" s="37" t="s">
        <v>782</v>
      </c>
      <c r="Q383" s="37" t="s">
        <v>120</v>
      </c>
      <c r="R383" s="37" t="s">
        <v>61</v>
      </c>
      <c r="S383" s="41" t="s">
        <v>107</v>
      </c>
      <c r="T383" s="37" t="s">
        <v>63</v>
      </c>
      <c r="U383" s="39">
        <v>15</v>
      </c>
      <c r="V383" s="39">
        <v>90</v>
      </c>
      <c r="X383" s="39">
        <v>90</v>
      </c>
      <c r="Y383" s="39">
        <v>3</v>
      </c>
      <c r="Z383" s="39" t="s">
        <v>64</v>
      </c>
      <c r="AA383" s="39" t="s">
        <v>64</v>
      </c>
      <c r="AB383" s="39" t="s">
        <v>65</v>
      </c>
      <c r="AC383" s="39" t="s">
        <v>65</v>
      </c>
      <c r="AD383" s="41" t="s">
        <v>1277</v>
      </c>
      <c r="AE383" s="39" t="s">
        <v>67</v>
      </c>
      <c r="AG383" s="37" t="s">
        <v>122</v>
      </c>
      <c r="AH383" s="39">
        <v>30</v>
      </c>
      <c r="AI383" s="39">
        <v>2</v>
      </c>
      <c r="AJ383" s="43">
        <f t="shared" si="57"/>
        <v>6372</v>
      </c>
      <c r="AK383" s="57">
        <v>30</v>
      </c>
      <c r="AL383" s="43">
        <v>0</v>
      </c>
      <c r="AM383" s="43">
        <f t="shared" si="65"/>
        <v>1800000</v>
      </c>
      <c r="AN383" s="43">
        <f t="shared" si="59"/>
        <v>2250000</v>
      </c>
      <c r="AO383" s="60">
        <f t="shared" si="60"/>
        <v>0</v>
      </c>
      <c r="AP383" s="43">
        <f t="shared" si="61"/>
        <v>8602200</v>
      </c>
      <c r="AQ383" s="43" t="s">
        <v>65</v>
      </c>
      <c r="AR383" s="43">
        <f t="shared" si="70"/>
        <v>0</v>
      </c>
      <c r="AS383" s="43">
        <f t="shared" si="71"/>
        <v>12652200</v>
      </c>
    </row>
    <row r="384" spans="1:49" ht="20.100000000000001" customHeight="1" x14ac:dyDescent="0.3">
      <c r="A384" s="39">
        <v>15368</v>
      </c>
      <c r="B384" s="35" t="s">
        <v>49</v>
      </c>
      <c r="C384" s="35" t="s">
        <v>50</v>
      </c>
      <c r="D384" s="39">
        <v>4</v>
      </c>
      <c r="E384" s="39">
        <v>2025</v>
      </c>
      <c r="F384" s="39">
        <v>2025</v>
      </c>
      <c r="G384" s="37" t="s">
        <v>51</v>
      </c>
      <c r="H384" s="56" t="s">
        <v>52</v>
      </c>
      <c r="I384" s="37" t="s">
        <v>53</v>
      </c>
      <c r="J384" s="37" t="s">
        <v>182</v>
      </c>
      <c r="K384" s="41" t="s">
        <v>183</v>
      </c>
      <c r="N384" s="39">
        <v>6</v>
      </c>
      <c r="O384" s="41" t="s">
        <v>375</v>
      </c>
      <c r="P384" s="37" t="s">
        <v>1040</v>
      </c>
      <c r="Q384" s="37" t="s">
        <v>120</v>
      </c>
      <c r="R384" s="37" t="s">
        <v>61</v>
      </c>
      <c r="S384" s="41" t="s">
        <v>107</v>
      </c>
      <c r="T384" s="37" t="s">
        <v>108</v>
      </c>
      <c r="U384" s="39">
        <v>15</v>
      </c>
      <c r="V384" s="39">
        <v>90</v>
      </c>
      <c r="X384" s="39">
        <v>90</v>
      </c>
      <c r="Y384" s="39">
        <v>3</v>
      </c>
      <c r="Z384" s="39" t="s">
        <v>64</v>
      </c>
      <c r="AA384" s="39" t="s">
        <v>64</v>
      </c>
      <c r="AB384" s="39" t="s">
        <v>65</v>
      </c>
      <c r="AC384" s="39" t="s">
        <v>65</v>
      </c>
      <c r="AD384" s="41" t="s">
        <v>1277</v>
      </c>
      <c r="AE384" s="39" t="s">
        <v>67</v>
      </c>
      <c r="AG384" s="37" t="s">
        <v>122</v>
      </c>
      <c r="AH384" s="39">
        <v>30</v>
      </c>
      <c r="AI384" s="39">
        <v>2</v>
      </c>
      <c r="AJ384" s="43">
        <f t="shared" si="57"/>
        <v>6372</v>
      </c>
      <c r="AK384" s="57">
        <v>30</v>
      </c>
      <c r="AL384" s="43">
        <v>0</v>
      </c>
      <c r="AM384" s="43">
        <f t="shared" si="65"/>
        <v>1800000</v>
      </c>
      <c r="AN384" s="43">
        <f t="shared" si="59"/>
        <v>2250000</v>
      </c>
      <c r="AO384" s="60">
        <f t="shared" si="60"/>
        <v>0</v>
      </c>
      <c r="AP384" s="43">
        <f t="shared" si="61"/>
        <v>8602200</v>
      </c>
      <c r="AQ384" s="43" t="s">
        <v>65</v>
      </c>
      <c r="AR384" s="43">
        <f t="shared" si="70"/>
        <v>0</v>
      </c>
      <c r="AS384" s="43">
        <f t="shared" si="71"/>
        <v>12652200</v>
      </c>
    </row>
    <row r="385" spans="1:45" ht="20.100000000000001" customHeight="1" x14ac:dyDescent="0.3">
      <c r="A385" s="39">
        <v>15371</v>
      </c>
      <c r="B385" s="35" t="s">
        <v>49</v>
      </c>
      <c r="C385" s="35" t="s">
        <v>50</v>
      </c>
      <c r="D385" s="39">
        <v>4</v>
      </c>
      <c r="E385" s="39">
        <v>2025</v>
      </c>
      <c r="F385" s="39">
        <v>2025</v>
      </c>
      <c r="G385" s="37" t="s">
        <v>51</v>
      </c>
      <c r="H385" s="56" t="s">
        <v>52</v>
      </c>
      <c r="I385" s="37" t="s">
        <v>53</v>
      </c>
      <c r="J385" s="37" t="s">
        <v>182</v>
      </c>
      <c r="K385" s="41" t="s">
        <v>183</v>
      </c>
      <c r="N385" s="39">
        <v>6</v>
      </c>
      <c r="O385" s="41" t="s">
        <v>375</v>
      </c>
      <c r="P385" s="37" t="s">
        <v>1213</v>
      </c>
      <c r="Q385" s="37" t="s">
        <v>120</v>
      </c>
      <c r="R385" s="37" t="s">
        <v>61</v>
      </c>
      <c r="S385" s="41" t="s">
        <v>107</v>
      </c>
      <c r="T385" s="37" t="s">
        <v>108</v>
      </c>
      <c r="U385" s="39">
        <v>15</v>
      </c>
      <c r="V385" s="39">
        <v>90</v>
      </c>
      <c r="X385" s="39">
        <v>90</v>
      </c>
      <c r="Y385" s="39">
        <v>3</v>
      </c>
      <c r="Z385" s="39" t="s">
        <v>64</v>
      </c>
      <c r="AA385" s="39" t="s">
        <v>64</v>
      </c>
      <c r="AB385" s="39" t="s">
        <v>65</v>
      </c>
      <c r="AC385" s="39" t="s">
        <v>65</v>
      </c>
      <c r="AD385" s="41" t="s">
        <v>1277</v>
      </c>
      <c r="AE385" s="39" t="s">
        <v>67</v>
      </c>
      <c r="AG385" s="37" t="s">
        <v>122</v>
      </c>
      <c r="AH385" s="39">
        <v>30</v>
      </c>
      <c r="AI385" s="39">
        <v>2</v>
      </c>
      <c r="AJ385" s="43">
        <f t="shared" si="57"/>
        <v>6372</v>
      </c>
      <c r="AK385" s="57">
        <v>30</v>
      </c>
      <c r="AL385" s="43">
        <v>0</v>
      </c>
      <c r="AM385" s="43">
        <f t="shared" si="65"/>
        <v>1800000</v>
      </c>
      <c r="AN385" s="43">
        <f t="shared" si="59"/>
        <v>2250000</v>
      </c>
      <c r="AO385" s="60">
        <f t="shared" si="60"/>
        <v>0</v>
      </c>
      <c r="AP385" s="43">
        <f t="shared" si="61"/>
        <v>8602200</v>
      </c>
      <c r="AQ385" s="43" t="s">
        <v>65</v>
      </c>
      <c r="AR385" s="43">
        <f t="shared" si="70"/>
        <v>0</v>
      </c>
      <c r="AS385" s="43">
        <f t="shared" si="71"/>
        <v>12652200</v>
      </c>
    </row>
    <row r="386" spans="1:45" ht="20.100000000000001" customHeight="1" x14ac:dyDescent="0.3">
      <c r="A386" s="39">
        <v>15373</v>
      </c>
      <c r="B386" s="35" t="s">
        <v>49</v>
      </c>
      <c r="C386" s="35" t="s">
        <v>50</v>
      </c>
      <c r="D386" s="39">
        <v>4</v>
      </c>
      <c r="E386" s="39">
        <v>2025</v>
      </c>
      <c r="F386" s="39">
        <v>2025</v>
      </c>
      <c r="G386" s="37" t="s">
        <v>51</v>
      </c>
      <c r="H386" s="56" t="s">
        <v>52</v>
      </c>
      <c r="I386" s="37" t="s">
        <v>53</v>
      </c>
      <c r="J386" s="37" t="s">
        <v>182</v>
      </c>
      <c r="K386" s="41" t="s">
        <v>183</v>
      </c>
      <c r="N386" s="39">
        <v>6</v>
      </c>
      <c r="O386" s="41" t="s">
        <v>375</v>
      </c>
      <c r="P386" s="37" t="s">
        <v>1278</v>
      </c>
      <c r="Q386" s="37" t="s">
        <v>120</v>
      </c>
      <c r="R386" s="37" t="s">
        <v>61</v>
      </c>
      <c r="S386" s="41" t="s">
        <v>107</v>
      </c>
      <c r="T386" s="37" t="s">
        <v>1279</v>
      </c>
      <c r="U386" s="39">
        <v>15</v>
      </c>
      <c r="V386" s="39">
        <v>90</v>
      </c>
      <c r="X386" s="39">
        <v>90</v>
      </c>
      <c r="Y386" s="39">
        <v>3</v>
      </c>
      <c r="Z386" s="39" t="s">
        <v>64</v>
      </c>
      <c r="AA386" s="39" t="s">
        <v>64</v>
      </c>
      <c r="AB386" s="39" t="s">
        <v>65</v>
      </c>
      <c r="AC386" s="39" t="s">
        <v>65</v>
      </c>
      <c r="AD386" s="41" t="s">
        <v>1277</v>
      </c>
      <c r="AE386" s="39" t="s">
        <v>67</v>
      </c>
      <c r="AG386" s="37" t="s">
        <v>122</v>
      </c>
      <c r="AH386" s="39">
        <v>30</v>
      </c>
      <c r="AI386" s="39">
        <v>2</v>
      </c>
      <c r="AJ386" s="43">
        <f t="shared" ref="AJ386:AJ395" si="72">IF(AI386=1,5074,IF(AI386=2,6372,IF(AI386=3,7434,"ERROR")))</f>
        <v>6372</v>
      </c>
      <c r="AK386" s="57">
        <v>30</v>
      </c>
      <c r="AL386" s="43">
        <v>0</v>
      </c>
      <c r="AM386" s="43">
        <f t="shared" si="65"/>
        <v>1800000</v>
      </c>
      <c r="AN386" s="43">
        <f t="shared" ref="AN386:AN395" si="73">IF(AA386="SI",5000*AH386*U386,0)</f>
        <v>2250000</v>
      </c>
      <c r="AO386" s="60">
        <f t="shared" ref="AO386:AO395" si="74">IF(AB386="SI",270000*U386,0)</f>
        <v>0</v>
      </c>
      <c r="AP386" s="43">
        <f t="shared" ref="AP386:AP395" si="75">+(AJ386*X386*U386)</f>
        <v>8602200</v>
      </c>
      <c r="AQ386" s="43" t="s">
        <v>65</v>
      </c>
      <c r="AR386" s="43">
        <f t="shared" si="70"/>
        <v>0</v>
      </c>
      <c r="AS386" s="43">
        <f t="shared" si="71"/>
        <v>12652200</v>
      </c>
    </row>
    <row r="387" spans="1:45" ht="20.100000000000001" customHeight="1" x14ac:dyDescent="0.3">
      <c r="A387" s="39">
        <v>15375</v>
      </c>
      <c r="B387" s="35" t="s">
        <v>49</v>
      </c>
      <c r="C387" s="35" t="s">
        <v>50</v>
      </c>
      <c r="D387" s="39">
        <v>4</v>
      </c>
      <c r="E387" s="39">
        <v>2025</v>
      </c>
      <c r="F387" s="39">
        <v>2025</v>
      </c>
      <c r="G387" s="37" t="s">
        <v>51</v>
      </c>
      <c r="H387" s="56" t="s">
        <v>52</v>
      </c>
      <c r="I387" s="37" t="s">
        <v>53</v>
      </c>
      <c r="J387" s="37" t="s">
        <v>182</v>
      </c>
      <c r="K387" s="41" t="s">
        <v>183</v>
      </c>
      <c r="N387" s="39">
        <v>6</v>
      </c>
      <c r="O387" s="41" t="s">
        <v>375</v>
      </c>
      <c r="P387" s="37" t="s">
        <v>1280</v>
      </c>
      <c r="Q387" s="37" t="s">
        <v>120</v>
      </c>
      <c r="R387" s="37" t="s">
        <v>61</v>
      </c>
      <c r="S387" s="41" t="s">
        <v>107</v>
      </c>
      <c r="T387" s="37" t="s">
        <v>108</v>
      </c>
      <c r="U387" s="39">
        <v>15</v>
      </c>
      <c r="V387" s="39">
        <v>90</v>
      </c>
      <c r="X387" s="39">
        <v>90</v>
      </c>
      <c r="Y387" s="39">
        <v>3</v>
      </c>
      <c r="Z387" s="39" t="s">
        <v>64</v>
      </c>
      <c r="AA387" s="39" t="s">
        <v>64</v>
      </c>
      <c r="AB387" s="39" t="s">
        <v>65</v>
      </c>
      <c r="AD387" s="41" t="s">
        <v>1277</v>
      </c>
      <c r="AE387" s="39" t="s">
        <v>67</v>
      </c>
      <c r="AG387" s="37" t="s">
        <v>122</v>
      </c>
      <c r="AH387" s="39">
        <v>30</v>
      </c>
      <c r="AI387" s="39">
        <v>2</v>
      </c>
      <c r="AJ387" s="43">
        <f t="shared" si="72"/>
        <v>6372</v>
      </c>
      <c r="AK387" s="57">
        <v>30</v>
      </c>
      <c r="AL387" s="43">
        <v>0</v>
      </c>
      <c r="AM387" s="43">
        <f t="shared" si="65"/>
        <v>1800000</v>
      </c>
      <c r="AN387" s="43">
        <f t="shared" si="73"/>
        <v>2250000</v>
      </c>
      <c r="AO387" s="60">
        <f t="shared" si="74"/>
        <v>0</v>
      </c>
      <c r="AP387" s="43">
        <f t="shared" si="75"/>
        <v>8602200</v>
      </c>
      <c r="AQ387" s="43" t="s">
        <v>65</v>
      </c>
      <c r="AR387" s="43">
        <f t="shared" si="70"/>
        <v>0</v>
      </c>
      <c r="AS387" s="43">
        <f t="shared" si="71"/>
        <v>12652200</v>
      </c>
    </row>
    <row r="388" spans="1:45" ht="20.100000000000001" customHeight="1" x14ac:dyDescent="0.3">
      <c r="A388" s="39">
        <v>15387</v>
      </c>
      <c r="B388" s="35" t="s">
        <v>49</v>
      </c>
      <c r="C388" s="35" t="s">
        <v>50</v>
      </c>
      <c r="D388" s="39">
        <v>4</v>
      </c>
      <c r="E388" s="39">
        <v>2025</v>
      </c>
      <c r="F388" s="39">
        <v>2025</v>
      </c>
      <c r="G388" s="37" t="s">
        <v>51</v>
      </c>
      <c r="H388" s="56" t="s">
        <v>52</v>
      </c>
      <c r="I388" s="37" t="s">
        <v>53</v>
      </c>
      <c r="J388" s="37" t="s">
        <v>1281</v>
      </c>
      <c r="N388" s="39">
        <v>6</v>
      </c>
      <c r="O388" s="41" t="s">
        <v>375</v>
      </c>
      <c r="P388" s="37" t="s">
        <v>376</v>
      </c>
      <c r="Q388" s="37" t="s">
        <v>60</v>
      </c>
      <c r="R388" s="37" t="s">
        <v>61</v>
      </c>
      <c r="S388" s="41" t="s">
        <v>107</v>
      </c>
      <c r="T388" s="37" t="s">
        <v>159</v>
      </c>
      <c r="U388" s="39">
        <v>15</v>
      </c>
      <c r="V388" s="39">
        <v>45</v>
      </c>
      <c r="X388" s="39">
        <v>45</v>
      </c>
      <c r="Y388" s="39">
        <v>3</v>
      </c>
      <c r="Z388" s="39" t="s">
        <v>64</v>
      </c>
      <c r="AA388" s="39" t="s">
        <v>64</v>
      </c>
      <c r="AB388" s="39" t="s">
        <v>65</v>
      </c>
      <c r="AC388" s="41" t="s">
        <v>1282</v>
      </c>
      <c r="AD388" s="41" t="s">
        <v>1283</v>
      </c>
      <c r="AE388" s="39" t="s">
        <v>67</v>
      </c>
      <c r="AG388" s="37" t="s">
        <v>68</v>
      </c>
      <c r="AH388" s="39">
        <v>15</v>
      </c>
      <c r="AI388" s="39">
        <v>3</v>
      </c>
      <c r="AJ388" s="43">
        <f t="shared" si="72"/>
        <v>7434</v>
      </c>
      <c r="AK388" s="57">
        <v>15</v>
      </c>
      <c r="AL388" s="43">
        <v>0</v>
      </c>
      <c r="AM388" s="43">
        <f t="shared" si="65"/>
        <v>900000</v>
      </c>
      <c r="AN388" s="43">
        <f t="shared" si="73"/>
        <v>1125000</v>
      </c>
      <c r="AO388" s="60">
        <f t="shared" si="74"/>
        <v>0</v>
      </c>
      <c r="AP388" s="43">
        <f t="shared" si="75"/>
        <v>5017950</v>
      </c>
      <c r="AQ388" s="43" t="s">
        <v>65</v>
      </c>
      <c r="AR388" s="43">
        <f t="shared" si="70"/>
        <v>0</v>
      </c>
      <c r="AS388" s="43">
        <f t="shared" si="71"/>
        <v>7042950</v>
      </c>
    </row>
    <row r="389" spans="1:45" ht="20.100000000000001" customHeight="1" x14ac:dyDescent="0.3">
      <c r="A389" s="39">
        <v>14637</v>
      </c>
      <c r="B389" s="35" t="s">
        <v>49</v>
      </c>
      <c r="C389" s="35" t="s">
        <v>50</v>
      </c>
      <c r="D389" s="39">
        <v>4</v>
      </c>
      <c r="E389" s="39">
        <v>2025</v>
      </c>
      <c r="F389" s="39">
        <v>2025</v>
      </c>
      <c r="G389" s="37" t="s">
        <v>51</v>
      </c>
      <c r="H389" s="56" t="s">
        <v>52</v>
      </c>
      <c r="I389" s="37" t="s">
        <v>53</v>
      </c>
      <c r="J389" s="37" t="s">
        <v>1284</v>
      </c>
      <c r="K389" s="41" t="s">
        <v>1285</v>
      </c>
      <c r="N389" s="39">
        <v>13</v>
      </c>
      <c r="O389" s="41" t="s">
        <v>104</v>
      </c>
      <c r="P389" s="37" t="s">
        <v>455</v>
      </c>
      <c r="Q389" s="37" t="s">
        <v>120</v>
      </c>
      <c r="R389" s="37" t="s">
        <v>61</v>
      </c>
      <c r="S389" s="41" t="s">
        <v>107</v>
      </c>
      <c r="T389" s="37" t="s">
        <v>108</v>
      </c>
      <c r="U389" s="39">
        <v>20</v>
      </c>
      <c r="V389" s="39">
        <v>240</v>
      </c>
      <c r="X389" s="39">
        <v>240</v>
      </c>
      <c r="Y389" s="39">
        <v>4</v>
      </c>
      <c r="Z389" s="39" t="s">
        <v>64</v>
      </c>
      <c r="AA389" s="39" t="s">
        <v>64</v>
      </c>
      <c r="AB389" s="39" t="s">
        <v>65</v>
      </c>
      <c r="AD389" s="41" t="s">
        <v>1286</v>
      </c>
      <c r="AE389" s="39" t="s">
        <v>67</v>
      </c>
      <c r="AG389" s="37" t="s">
        <v>122</v>
      </c>
      <c r="AH389" s="39">
        <v>60</v>
      </c>
      <c r="AI389" s="39">
        <v>1</v>
      </c>
      <c r="AJ389" s="43">
        <f t="shared" si="72"/>
        <v>5074</v>
      </c>
      <c r="AK389" s="57">
        <v>60</v>
      </c>
      <c r="AL389" s="43">
        <v>0</v>
      </c>
      <c r="AM389" s="43">
        <f t="shared" si="65"/>
        <v>4800000</v>
      </c>
      <c r="AN389" s="43">
        <f t="shared" si="73"/>
        <v>6000000</v>
      </c>
      <c r="AO389" s="60">
        <f t="shared" si="74"/>
        <v>0</v>
      </c>
      <c r="AP389" s="43">
        <f t="shared" si="75"/>
        <v>24355200</v>
      </c>
      <c r="AR389" s="43">
        <f t="shared" si="70"/>
        <v>0</v>
      </c>
      <c r="AS389" s="43">
        <f t="shared" si="71"/>
        <v>35155200</v>
      </c>
    </row>
    <row r="390" spans="1:45" ht="20.100000000000001" customHeight="1" x14ac:dyDescent="0.3">
      <c r="A390" s="39">
        <v>14638</v>
      </c>
      <c r="B390" s="35" t="s">
        <v>49</v>
      </c>
      <c r="C390" s="35" t="s">
        <v>50</v>
      </c>
      <c r="D390" s="39">
        <v>4</v>
      </c>
      <c r="E390" s="39">
        <v>2025</v>
      </c>
      <c r="F390" s="39">
        <v>2025</v>
      </c>
      <c r="G390" s="37" t="s">
        <v>51</v>
      </c>
      <c r="H390" s="56" t="s">
        <v>52</v>
      </c>
      <c r="I390" s="37" t="s">
        <v>53</v>
      </c>
      <c r="J390" s="37" t="s">
        <v>1287</v>
      </c>
      <c r="K390" s="41" t="s">
        <v>1288</v>
      </c>
      <c r="N390" s="39">
        <v>13</v>
      </c>
      <c r="O390" s="41" t="s">
        <v>104</v>
      </c>
      <c r="P390" s="37" t="s">
        <v>341</v>
      </c>
      <c r="Q390" s="37" t="s">
        <v>120</v>
      </c>
      <c r="R390" s="37" t="s">
        <v>61</v>
      </c>
      <c r="S390" s="41" t="s">
        <v>107</v>
      </c>
      <c r="T390" s="37" t="s">
        <v>108</v>
      </c>
      <c r="U390" s="39">
        <v>15</v>
      </c>
      <c r="V390" s="39">
        <v>80</v>
      </c>
      <c r="X390" s="39">
        <v>80</v>
      </c>
      <c r="Y390" s="39">
        <v>4</v>
      </c>
      <c r="Z390" s="39" t="s">
        <v>64</v>
      </c>
      <c r="AA390" s="39" t="s">
        <v>64</v>
      </c>
      <c r="AB390" s="39" t="s">
        <v>65</v>
      </c>
      <c r="AD390" s="41" t="s">
        <v>1286</v>
      </c>
      <c r="AE390" s="39" t="s">
        <v>67</v>
      </c>
      <c r="AG390" s="37" t="s">
        <v>122</v>
      </c>
      <c r="AH390" s="39">
        <v>20</v>
      </c>
      <c r="AI390" s="39">
        <v>2</v>
      </c>
      <c r="AJ390" s="43">
        <f t="shared" si="72"/>
        <v>6372</v>
      </c>
      <c r="AK390" s="57">
        <v>20</v>
      </c>
      <c r="AL390" s="43">
        <v>0</v>
      </c>
      <c r="AM390" s="43">
        <f t="shared" si="65"/>
        <v>1200000</v>
      </c>
      <c r="AN390" s="43">
        <f t="shared" si="73"/>
        <v>1500000</v>
      </c>
      <c r="AO390" s="60">
        <f t="shared" si="74"/>
        <v>0</v>
      </c>
      <c r="AP390" s="43">
        <f t="shared" si="75"/>
        <v>7646400</v>
      </c>
      <c r="AR390" s="43">
        <f t="shared" si="70"/>
        <v>0</v>
      </c>
      <c r="AS390" s="43">
        <f t="shared" si="71"/>
        <v>10346400</v>
      </c>
    </row>
    <row r="391" spans="1:45" ht="20.100000000000001" customHeight="1" x14ac:dyDescent="0.3">
      <c r="A391" s="39">
        <v>14639</v>
      </c>
      <c r="B391" s="35" t="s">
        <v>49</v>
      </c>
      <c r="C391" s="35" t="s">
        <v>50</v>
      </c>
      <c r="D391" s="39">
        <v>4</v>
      </c>
      <c r="E391" s="39">
        <v>2025</v>
      </c>
      <c r="F391" s="39">
        <v>2025</v>
      </c>
      <c r="G391" s="37" t="s">
        <v>51</v>
      </c>
      <c r="H391" s="56" t="s">
        <v>52</v>
      </c>
      <c r="I391" s="37" t="s">
        <v>53</v>
      </c>
      <c r="J391" s="37" t="s">
        <v>732</v>
      </c>
      <c r="K391" s="41" t="s">
        <v>733</v>
      </c>
      <c r="N391" s="39">
        <v>13</v>
      </c>
      <c r="O391" s="41" t="s">
        <v>104</v>
      </c>
      <c r="P391" s="37" t="s">
        <v>434</v>
      </c>
      <c r="Q391" s="37" t="s">
        <v>120</v>
      </c>
      <c r="R391" s="37" t="s">
        <v>61</v>
      </c>
      <c r="S391" s="41" t="s">
        <v>107</v>
      </c>
      <c r="T391" s="37" t="s">
        <v>108</v>
      </c>
      <c r="U391" s="39">
        <v>20</v>
      </c>
      <c r="V391" s="39">
        <v>80</v>
      </c>
      <c r="X391" s="39">
        <v>80</v>
      </c>
      <c r="Y391" s="39">
        <v>4</v>
      </c>
      <c r="Z391" s="39" t="s">
        <v>64</v>
      </c>
      <c r="AA391" s="39" t="s">
        <v>64</v>
      </c>
      <c r="AB391" s="39" t="s">
        <v>65</v>
      </c>
      <c r="AD391" s="41" t="s">
        <v>1289</v>
      </c>
      <c r="AE391" s="39" t="s">
        <v>67</v>
      </c>
      <c r="AG391" s="37" t="s">
        <v>122</v>
      </c>
      <c r="AH391" s="39">
        <v>20</v>
      </c>
      <c r="AI391" s="39">
        <v>1</v>
      </c>
      <c r="AJ391" s="43">
        <f t="shared" si="72"/>
        <v>5074</v>
      </c>
      <c r="AK391" s="57">
        <v>20</v>
      </c>
      <c r="AL391" s="43">
        <v>0</v>
      </c>
      <c r="AM391" s="43">
        <f t="shared" si="65"/>
        <v>1600000</v>
      </c>
      <c r="AN391" s="43">
        <f t="shared" si="73"/>
        <v>2000000</v>
      </c>
      <c r="AO391" s="60">
        <f t="shared" si="74"/>
        <v>0</v>
      </c>
      <c r="AP391" s="43">
        <f t="shared" si="75"/>
        <v>8118400</v>
      </c>
      <c r="AR391" s="43">
        <f t="shared" si="70"/>
        <v>0</v>
      </c>
      <c r="AS391" s="43">
        <f t="shared" si="71"/>
        <v>11718400</v>
      </c>
    </row>
    <row r="392" spans="1:45" ht="20.100000000000001" customHeight="1" x14ac:dyDescent="0.3">
      <c r="A392" s="39">
        <v>14640</v>
      </c>
      <c r="B392" s="35" t="s">
        <v>49</v>
      </c>
      <c r="C392" s="35" t="s">
        <v>50</v>
      </c>
      <c r="D392" s="39">
        <v>4</v>
      </c>
      <c r="E392" s="39">
        <v>2025</v>
      </c>
      <c r="F392" s="39">
        <v>2025</v>
      </c>
      <c r="G392" s="37" t="s">
        <v>51</v>
      </c>
      <c r="H392" s="56" t="s">
        <v>52</v>
      </c>
      <c r="I392" s="37" t="s">
        <v>53</v>
      </c>
      <c r="J392" s="37" t="s">
        <v>1290</v>
      </c>
      <c r="K392" s="41" t="s">
        <v>1291</v>
      </c>
      <c r="N392" s="39">
        <v>13</v>
      </c>
      <c r="O392" s="41" t="s">
        <v>104</v>
      </c>
      <c r="P392" s="37" t="s">
        <v>151</v>
      </c>
      <c r="Q392" s="37" t="s">
        <v>120</v>
      </c>
      <c r="R392" s="37" t="s">
        <v>61</v>
      </c>
      <c r="S392" s="41" t="s">
        <v>107</v>
      </c>
      <c r="T392" s="37" t="s">
        <v>108</v>
      </c>
      <c r="U392" s="39">
        <v>15</v>
      </c>
      <c r="V392" s="39">
        <v>200</v>
      </c>
      <c r="X392" s="39">
        <v>200</v>
      </c>
      <c r="Y392" s="39">
        <v>4</v>
      </c>
      <c r="Z392" s="39" t="s">
        <v>64</v>
      </c>
      <c r="AA392" s="39" t="s">
        <v>64</v>
      </c>
      <c r="AB392" s="39" t="s">
        <v>65</v>
      </c>
      <c r="AD392" s="41" t="s">
        <v>1292</v>
      </c>
      <c r="AE392" s="39" t="s">
        <v>67</v>
      </c>
      <c r="AG392" s="37" t="s">
        <v>122</v>
      </c>
      <c r="AH392" s="39">
        <v>50</v>
      </c>
      <c r="AI392" s="39">
        <v>2</v>
      </c>
      <c r="AJ392" s="43">
        <f t="shared" si="72"/>
        <v>6372</v>
      </c>
      <c r="AK392" s="57">
        <v>50</v>
      </c>
      <c r="AL392" s="43">
        <v>0</v>
      </c>
      <c r="AM392" s="43">
        <f t="shared" si="65"/>
        <v>3000000</v>
      </c>
      <c r="AN392" s="43">
        <f t="shared" si="73"/>
        <v>3750000</v>
      </c>
      <c r="AO392" s="60">
        <f t="shared" si="74"/>
        <v>0</v>
      </c>
      <c r="AP392" s="43">
        <f t="shared" si="75"/>
        <v>19116000</v>
      </c>
      <c r="AR392" s="43">
        <f t="shared" si="70"/>
        <v>0</v>
      </c>
      <c r="AS392" s="43">
        <f t="shared" si="71"/>
        <v>25866000</v>
      </c>
    </row>
    <row r="393" spans="1:45" ht="20.100000000000001" customHeight="1" x14ac:dyDescent="0.3">
      <c r="A393" s="39">
        <v>14642</v>
      </c>
      <c r="B393" s="35" t="s">
        <v>49</v>
      </c>
      <c r="C393" s="35" t="s">
        <v>50</v>
      </c>
      <c r="D393" s="39">
        <v>4</v>
      </c>
      <c r="E393" s="39">
        <v>2025</v>
      </c>
      <c r="F393" s="39">
        <v>2025</v>
      </c>
      <c r="G393" s="37" t="s">
        <v>51</v>
      </c>
      <c r="H393" s="56" t="s">
        <v>52</v>
      </c>
      <c r="I393" s="37" t="s">
        <v>53</v>
      </c>
      <c r="J393" s="37" t="s">
        <v>427</v>
      </c>
      <c r="K393" s="41" t="s">
        <v>428</v>
      </c>
      <c r="N393" s="39">
        <v>13</v>
      </c>
      <c r="O393" s="41" t="s">
        <v>104</v>
      </c>
      <c r="P393" s="37" t="s">
        <v>513</v>
      </c>
      <c r="Q393" s="37" t="s">
        <v>120</v>
      </c>
      <c r="R393" s="37" t="s">
        <v>61</v>
      </c>
      <c r="S393" s="41" t="s">
        <v>107</v>
      </c>
      <c r="T393" s="37" t="s">
        <v>108</v>
      </c>
      <c r="U393" s="39">
        <v>15</v>
      </c>
      <c r="V393" s="39">
        <v>90</v>
      </c>
      <c r="X393" s="39">
        <v>90</v>
      </c>
      <c r="Y393" s="39">
        <v>4</v>
      </c>
      <c r="Z393" s="39" t="s">
        <v>64</v>
      </c>
      <c r="AA393" s="39" t="s">
        <v>64</v>
      </c>
      <c r="AB393" s="39" t="s">
        <v>65</v>
      </c>
      <c r="AD393" s="41" t="s">
        <v>1293</v>
      </c>
      <c r="AE393" s="39" t="s">
        <v>67</v>
      </c>
      <c r="AG393" s="37" t="s">
        <v>122</v>
      </c>
      <c r="AH393" s="39">
        <v>23</v>
      </c>
      <c r="AI393" s="39">
        <v>2</v>
      </c>
      <c r="AJ393" s="43">
        <f t="shared" si="72"/>
        <v>6372</v>
      </c>
      <c r="AK393" s="57">
        <v>22.5</v>
      </c>
      <c r="AL393" s="43">
        <v>0</v>
      </c>
      <c r="AM393" s="43">
        <f t="shared" si="65"/>
        <v>1380000</v>
      </c>
      <c r="AN393" s="43">
        <f t="shared" si="73"/>
        <v>1725000</v>
      </c>
      <c r="AO393" s="60">
        <f t="shared" si="74"/>
        <v>0</v>
      </c>
      <c r="AP393" s="43">
        <f t="shared" si="75"/>
        <v>8602200</v>
      </c>
      <c r="AR393" s="43">
        <f t="shared" si="70"/>
        <v>0</v>
      </c>
      <c r="AS393" s="43">
        <f t="shared" si="71"/>
        <v>11707200</v>
      </c>
    </row>
    <row r="394" spans="1:45" ht="20.100000000000001" customHeight="1" x14ac:dyDescent="0.3">
      <c r="A394" s="39">
        <v>14645</v>
      </c>
      <c r="B394" s="35" t="s">
        <v>49</v>
      </c>
      <c r="C394" s="35" t="s">
        <v>50</v>
      </c>
      <c r="D394" s="39">
        <v>4</v>
      </c>
      <c r="E394" s="39">
        <v>2025</v>
      </c>
      <c r="F394" s="39">
        <v>2025</v>
      </c>
      <c r="G394" s="37" t="s">
        <v>51</v>
      </c>
      <c r="H394" s="56" t="s">
        <v>52</v>
      </c>
      <c r="I394" s="37" t="s">
        <v>53</v>
      </c>
      <c r="J394" s="37" t="s">
        <v>939</v>
      </c>
      <c r="K394" s="41" t="s">
        <v>940</v>
      </c>
      <c r="N394" s="39">
        <v>13</v>
      </c>
      <c r="O394" s="41" t="s">
        <v>104</v>
      </c>
      <c r="P394" s="37" t="s">
        <v>616</v>
      </c>
      <c r="Q394" s="37" t="s">
        <v>120</v>
      </c>
      <c r="R394" s="37" t="s">
        <v>61</v>
      </c>
      <c r="S394" s="41" t="s">
        <v>107</v>
      </c>
      <c r="T394" s="37" t="s">
        <v>108</v>
      </c>
      <c r="U394" s="39">
        <v>20</v>
      </c>
      <c r="V394" s="39">
        <v>120</v>
      </c>
      <c r="X394" s="39">
        <v>120</v>
      </c>
      <c r="Y394" s="39">
        <v>4</v>
      </c>
      <c r="Z394" s="39" t="s">
        <v>64</v>
      </c>
      <c r="AA394" s="39" t="s">
        <v>64</v>
      </c>
      <c r="AB394" s="39" t="s">
        <v>65</v>
      </c>
      <c r="AD394" s="41" t="s">
        <v>1294</v>
      </c>
      <c r="AE394" s="39" t="s">
        <v>67</v>
      </c>
      <c r="AG394" s="37" t="s">
        <v>122</v>
      </c>
      <c r="AH394" s="39">
        <v>30</v>
      </c>
      <c r="AI394" s="39">
        <v>2</v>
      </c>
      <c r="AJ394" s="43">
        <f t="shared" si="72"/>
        <v>6372</v>
      </c>
      <c r="AK394" s="57">
        <v>30</v>
      </c>
      <c r="AL394" s="43">
        <v>0</v>
      </c>
      <c r="AM394" s="43">
        <f t="shared" si="65"/>
        <v>2400000</v>
      </c>
      <c r="AN394" s="43">
        <f t="shared" si="73"/>
        <v>3000000</v>
      </c>
      <c r="AO394" s="60">
        <f t="shared" si="74"/>
        <v>0</v>
      </c>
      <c r="AP394" s="43">
        <f t="shared" si="75"/>
        <v>15292800</v>
      </c>
      <c r="AR394" s="43">
        <f t="shared" si="70"/>
        <v>0</v>
      </c>
      <c r="AS394" s="43">
        <f t="shared" si="71"/>
        <v>20692800</v>
      </c>
    </row>
    <row r="395" spans="1:45" ht="20.100000000000001" customHeight="1" x14ac:dyDescent="0.3">
      <c r="A395" s="39">
        <v>15668</v>
      </c>
      <c r="B395" s="35" t="s">
        <v>49</v>
      </c>
      <c r="C395" s="35" t="s">
        <v>50</v>
      </c>
      <c r="D395" s="39">
        <v>4</v>
      </c>
      <c r="E395" s="39">
        <v>2025</v>
      </c>
      <c r="F395" s="39">
        <v>2025</v>
      </c>
      <c r="G395" s="37" t="s">
        <v>51</v>
      </c>
      <c r="H395" s="56" t="s">
        <v>52</v>
      </c>
      <c r="I395" s="37" t="s">
        <v>53</v>
      </c>
      <c r="J395" s="37" t="s">
        <v>1295</v>
      </c>
      <c r="K395" s="41" t="s">
        <v>1296</v>
      </c>
      <c r="N395" s="39">
        <v>13</v>
      </c>
      <c r="O395" s="41" t="s">
        <v>104</v>
      </c>
      <c r="P395" s="37" t="s">
        <v>193</v>
      </c>
      <c r="Q395" s="37" t="s">
        <v>120</v>
      </c>
      <c r="R395" s="37" t="s">
        <v>61</v>
      </c>
      <c r="S395" s="41" t="s">
        <v>107</v>
      </c>
      <c r="T395" s="37" t="s">
        <v>108</v>
      </c>
      <c r="U395" s="39">
        <v>15</v>
      </c>
      <c r="V395" s="39">
        <v>110</v>
      </c>
      <c r="X395" s="39">
        <v>110</v>
      </c>
      <c r="Y395" s="39">
        <v>4</v>
      </c>
      <c r="Z395" s="39" t="s">
        <v>64</v>
      </c>
      <c r="AA395" s="39" t="s">
        <v>64</v>
      </c>
      <c r="AB395" s="39" t="s">
        <v>65</v>
      </c>
      <c r="AD395" s="41" t="s">
        <v>1297</v>
      </c>
      <c r="AE395" s="39" t="s">
        <v>67</v>
      </c>
      <c r="AG395" s="37" t="s">
        <v>122</v>
      </c>
      <c r="AH395" s="39">
        <v>28</v>
      </c>
      <c r="AI395" s="39">
        <v>2</v>
      </c>
      <c r="AJ395" s="43">
        <f t="shared" si="72"/>
        <v>6372</v>
      </c>
      <c r="AK395" s="57">
        <v>27.5</v>
      </c>
      <c r="AL395" s="43">
        <v>0</v>
      </c>
      <c r="AM395" s="43">
        <f t="shared" si="65"/>
        <v>1680000</v>
      </c>
      <c r="AN395" s="43">
        <f t="shared" si="73"/>
        <v>2100000</v>
      </c>
      <c r="AO395" s="60">
        <f t="shared" si="74"/>
        <v>0</v>
      </c>
      <c r="AP395" s="43">
        <f t="shared" si="75"/>
        <v>10513800</v>
      </c>
      <c r="AR395" s="43">
        <f t="shared" si="70"/>
        <v>0</v>
      </c>
      <c r="AS395" s="43">
        <f t="shared" si="71"/>
        <v>14293800</v>
      </c>
    </row>
  </sheetData>
  <autoFilter ref="A1:AW395" xr:uid="{0C226827-ADD7-4A16-9F27-7AA7DDC16EE2}"/>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B2:L122"/>
  <sheetViews>
    <sheetView topLeftCell="A4" workbookViewId="0">
      <selection activeCell="H8" sqref="H8"/>
    </sheetView>
  </sheetViews>
  <sheetFormatPr baseColWidth="10" defaultColWidth="11.44140625" defaultRowHeight="14.4" x14ac:dyDescent="0.3"/>
  <cols>
    <col min="2" max="2" width="7.44140625" bestFit="1" customWidth="1"/>
    <col min="3" max="3" width="37.77734375" bestFit="1" customWidth="1"/>
    <col min="4" max="4" width="11.77734375" bestFit="1" customWidth="1"/>
    <col min="5" max="5" width="16" bestFit="1" customWidth="1"/>
    <col min="6" max="6" width="12" style="6" bestFit="1" customWidth="1"/>
    <col min="12" max="12" width="12.109375" bestFit="1" customWidth="1"/>
  </cols>
  <sheetData>
    <row r="2" spans="2:12" ht="15" thickBot="1" x14ac:dyDescent="0.35">
      <c r="B2" s="131" t="s">
        <v>1298</v>
      </c>
      <c r="C2" s="132"/>
      <c r="D2" s="133"/>
      <c r="E2" s="131" t="s">
        <v>1299</v>
      </c>
      <c r="F2" s="133"/>
    </row>
    <row r="3" spans="2:12" ht="15" thickBot="1" x14ac:dyDescent="0.35">
      <c r="B3" s="9" t="s">
        <v>1300</v>
      </c>
      <c r="C3" s="98" t="s">
        <v>1301</v>
      </c>
      <c r="D3" s="98" t="s">
        <v>1302</v>
      </c>
      <c r="E3" s="98" t="s">
        <v>1303</v>
      </c>
      <c r="F3" s="99" t="s">
        <v>1304</v>
      </c>
    </row>
    <row r="4" spans="2:12" ht="15" thickBot="1" x14ac:dyDescent="0.35">
      <c r="B4" s="97">
        <v>1</v>
      </c>
      <c r="C4" s="104" t="s">
        <v>1418</v>
      </c>
      <c r="D4" s="104" t="s">
        <v>1419</v>
      </c>
      <c r="E4" s="109">
        <v>3</v>
      </c>
      <c r="F4" s="105">
        <v>62282475</v>
      </c>
      <c r="H4" s="94"/>
    </row>
    <row r="5" spans="2:12" ht="15" thickBot="1" x14ac:dyDescent="0.35">
      <c r="B5" s="97">
        <v>2</v>
      </c>
      <c r="C5" s="104" t="s">
        <v>1420</v>
      </c>
      <c r="D5" s="104" t="s">
        <v>1421</v>
      </c>
      <c r="E5" s="109">
        <v>2</v>
      </c>
      <c r="F5" s="105">
        <v>39711120</v>
      </c>
      <c r="H5" s="94"/>
    </row>
    <row r="6" spans="2:12" ht="15" thickBot="1" x14ac:dyDescent="0.35">
      <c r="B6" s="97">
        <v>3</v>
      </c>
      <c r="C6" s="104" t="s">
        <v>1422</v>
      </c>
      <c r="D6" s="104" t="s">
        <v>1423</v>
      </c>
      <c r="E6" s="109">
        <v>5</v>
      </c>
      <c r="F6" s="105">
        <v>98009460</v>
      </c>
      <c r="H6" s="94"/>
    </row>
    <row r="7" spans="2:12" ht="15" thickBot="1" x14ac:dyDescent="0.35">
      <c r="B7" s="97">
        <v>4</v>
      </c>
      <c r="C7" s="104" t="s">
        <v>1424</v>
      </c>
      <c r="D7" s="104" t="s">
        <v>1425</v>
      </c>
      <c r="E7" s="109">
        <v>3</v>
      </c>
      <c r="F7" s="105">
        <v>59788575</v>
      </c>
      <c r="H7" s="94"/>
    </row>
    <row r="8" spans="2:12" ht="15" thickBot="1" x14ac:dyDescent="0.35">
      <c r="B8" s="97">
        <v>5</v>
      </c>
      <c r="C8" s="104" t="s">
        <v>1426</v>
      </c>
      <c r="D8" s="104" t="s">
        <v>1427</v>
      </c>
      <c r="E8" s="109">
        <v>3</v>
      </c>
      <c r="F8" s="105">
        <v>58298340</v>
      </c>
      <c r="H8" s="94"/>
    </row>
    <row r="9" spans="2:12" ht="15" thickBot="1" x14ac:dyDescent="0.35">
      <c r="B9" s="97">
        <v>6</v>
      </c>
      <c r="C9" s="104" t="s">
        <v>1428</v>
      </c>
      <c r="D9" s="104" t="s">
        <v>1429</v>
      </c>
      <c r="E9" s="109">
        <v>4</v>
      </c>
      <c r="F9" s="105">
        <v>82992000</v>
      </c>
      <c r="H9" s="94"/>
    </row>
    <row r="10" spans="2:12" ht="15" thickBot="1" x14ac:dyDescent="0.35">
      <c r="B10" s="97">
        <v>7</v>
      </c>
      <c r="C10" s="104" t="s">
        <v>1430</v>
      </c>
      <c r="D10" s="104" t="s">
        <v>1431</v>
      </c>
      <c r="E10" s="109">
        <v>3</v>
      </c>
      <c r="F10" s="105">
        <v>55761660</v>
      </c>
      <c r="H10" s="94"/>
    </row>
    <row r="11" spans="2:12" ht="15" thickBot="1" x14ac:dyDescent="0.35">
      <c r="B11" s="97">
        <v>8</v>
      </c>
      <c r="C11" s="104" t="s">
        <v>1432</v>
      </c>
      <c r="D11" s="104" t="s">
        <v>1433</v>
      </c>
      <c r="E11" s="109">
        <v>5</v>
      </c>
      <c r="F11" s="105">
        <v>98009460</v>
      </c>
      <c r="H11" s="94"/>
    </row>
    <row r="12" spans="2:12" ht="15" thickBot="1" x14ac:dyDescent="0.35">
      <c r="B12" s="97">
        <v>9</v>
      </c>
      <c r="C12" s="104" t="s">
        <v>1434</v>
      </c>
      <c r="D12" s="104" t="s">
        <v>1435</v>
      </c>
      <c r="E12" s="109">
        <v>4</v>
      </c>
      <c r="F12" s="105">
        <v>80215650</v>
      </c>
      <c r="H12" s="94"/>
    </row>
    <row r="13" spans="2:12" ht="15" thickBot="1" x14ac:dyDescent="0.35">
      <c r="B13" s="97">
        <v>10</v>
      </c>
      <c r="C13" s="12"/>
      <c r="D13" s="106"/>
      <c r="E13" s="107"/>
      <c r="F13" s="108"/>
      <c r="H13" s="94"/>
      <c r="I13" s="94"/>
      <c r="J13" s="94"/>
      <c r="K13" s="94"/>
      <c r="L13" s="94"/>
    </row>
    <row r="14" spans="2:12" ht="15" thickBot="1" x14ac:dyDescent="0.35">
      <c r="B14" s="77">
        <v>11</v>
      </c>
      <c r="C14" s="100"/>
      <c r="D14" s="101"/>
      <c r="E14" s="102"/>
      <c r="F14" s="103"/>
      <c r="H14" s="94"/>
      <c r="I14" s="94"/>
      <c r="J14" s="94"/>
      <c r="K14" s="94"/>
      <c r="L14" s="94"/>
    </row>
    <row r="15" spans="2:12" ht="15" thickBot="1" x14ac:dyDescent="0.35">
      <c r="B15" s="77">
        <v>12</v>
      </c>
      <c r="C15" s="79"/>
      <c r="D15" s="83"/>
      <c r="E15" s="78"/>
      <c r="F15" s="80"/>
      <c r="H15" s="94"/>
      <c r="I15" s="94"/>
      <c r="J15" s="94"/>
      <c r="K15" s="94"/>
      <c r="L15" s="94"/>
    </row>
    <row r="16" spans="2:12" ht="15" thickBot="1" x14ac:dyDescent="0.35">
      <c r="B16" s="77">
        <v>13</v>
      </c>
      <c r="C16" s="79"/>
      <c r="D16" s="83"/>
      <c r="E16" s="78"/>
      <c r="F16" s="80"/>
      <c r="H16" s="94"/>
      <c r="I16" s="94"/>
      <c r="J16" s="94"/>
      <c r="K16" s="94"/>
      <c r="L16" s="94"/>
    </row>
    <row r="17" spans="2:12" ht="15" thickBot="1" x14ac:dyDescent="0.35">
      <c r="B17" s="77">
        <v>14</v>
      </c>
      <c r="C17" s="79"/>
      <c r="D17" s="83"/>
      <c r="E17" s="78"/>
      <c r="F17" s="80"/>
      <c r="H17" s="94"/>
      <c r="I17" s="94"/>
      <c r="J17" s="94"/>
      <c r="K17" s="94"/>
      <c r="L17" s="94"/>
    </row>
    <row r="18" spans="2:12" ht="15" thickBot="1" x14ac:dyDescent="0.35">
      <c r="B18" s="77">
        <v>15</v>
      </c>
      <c r="C18" s="79"/>
      <c r="D18" s="83"/>
      <c r="E18" s="78"/>
      <c r="F18" s="80"/>
      <c r="H18" s="94"/>
      <c r="I18" s="94"/>
      <c r="J18" s="94"/>
      <c r="K18" s="94"/>
      <c r="L18" s="94"/>
    </row>
    <row r="19" spans="2:12" ht="15" thickBot="1" x14ac:dyDescent="0.35">
      <c r="B19" s="77">
        <v>16</v>
      </c>
      <c r="C19" s="79"/>
      <c r="D19" s="83"/>
      <c r="E19" s="78"/>
      <c r="F19" s="80"/>
      <c r="H19" s="94"/>
      <c r="I19" s="94"/>
      <c r="J19" s="94"/>
      <c r="K19" s="94"/>
      <c r="L19" s="94"/>
    </row>
    <row r="20" spans="2:12" ht="15" thickBot="1" x14ac:dyDescent="0.35">
      <c r="B20" s="77">
        <v>17</v>
      </c>
      <c r="C20" s="79"/>
      <c r="D20" s="83"/>
      <c r="E20" s="78"/>
      <c r="F20" s="80"/>
      <c r="H20" s="94"/>
      <c r="I20" s="94"/>
      <c r="J20" s="94"/>
      <c r="K20" s="94"/>
      <c r="L20" s="94"/>
    </row>
    <row r="21" spans="2:12" ht="15" thickBot="1" x14ac:dyDescent="0.35">
      <c r="B21" s="77">
        <v>18</v>
      </c>
      <c r="C21" s="79"/>
      <c r="D21" s="83"/>
      <c r="E21" s="78"/>
      <c r="F21" s="80"/>
      <c r="H21" s="95"/>
      <c r="I21" s="95"/>
      <c r="J21" s="94"/>
      <c r="K21" s="95"/>
      <c r="L21" s="96"/>
    </row>
    <row r="22" spans="2:12" ht="15" thickBot="1" x14ac:dyDescent="0.35">
      <c r="B22" s="77">
        <v>19</v>
      </c>
      <c r="C22" s="79"/>
      <c r="D22" s="83"/>
      <c r="E22" s="78"/>
      <c r="F22" s="80"/>
    </row>
    <row r="23" spans="2:12" ht="15" thickBot="1" x14ac:dyDescent="0.35">
      <c r="B23" s="77">
        <v>20</v>
      </c>
      <c r="C23" s="79"/>
      <c r="D23" s="83"/>
      <c r="E23" s="78"/>
      <c r="F23" s="80"/>
    </row>
    <row r="24" spans="2:12" ht="15" thickBot="1" x14ac:dyDescent="0.35">
      <c r="B24" s="77">
        <v>21</v>
      </c>
      <c r="C24" s="79"/>
      <c r="D24" s="83"/>
      <c r="E24" s="78"/>
      <c r="F24" s="80"/>
    </row>
    <row r="25" spans="2:12" ht="15" thickBot="1" x14ac:dyDescent="0.35">
      <c r="B25" s="77">
        <v>22</v>
      </c>
      <c r="C25" s="79"/>
      <c r="D25" s="83"/>
      <c r="E25" s="78"/>
      <c r="F25" s="80"/>
    </row>
    <row r="26" spans="2:12" ht="15" thickBot="1" x14ac:dyDescent="0.35">
      <c r="B26" s="77">
        <v>23</v>
      </c>
      <c r="C26" s="79"/>
      <c r="D26" s="83"/>
      <c r="E26" s="78"/>
      <c r="F26" s="80"/>
    </row>
    <row r="27" spans="2:12" ht="15" thickBot="1" x14ac:dyDescent="0.35">
      <c r="B27" s="77">
        <v>24</v>
      </c>
      <c r="C27" s="79"/>
      <c r="D27" s="83"/>
      <c r="E27" s="78"/>
      <c r="F27" s="80"/>
    </row>
    <row r="28" spans="2:12" ht="15" thickBot="1" x14ac:dyDescent="0.35">
      <c r="B28" s="77">
        <v>25</v>
      </c>
      <c r="C28" s="79"/>
      <c r="D28" s="83"/>
      <c r="E28" s="78"/>
      <c r="F28" s="80"/>
    </row>
    <row r="29" spans="2:12" ht="15" thickBot="1" x14ac:dyDescent="0.35">
      <c r="B29" s="77">
        <v>26</v>
      </c>
      <c r="C29" s="79"/>
      <c r="D29" s="83"/>
      <c r="E29" s="78"/>
      <c r="F29" s="80"/>
    </row>
    <row r="30" spans="2:12" ht="15" thickBot="1" x14ac:dyDescent="0.35">
      <c r="B30" s="77">
        <v>27</v>
      </c>
      <c r="C30" s="79"/>
      <c r="D30" s="83"/>
      <c r="E30" s="78"/>
      <c r="F30" s="80"/>
    </row>
    <row r="31" spans="2:12" ht="15" thickBot="1" x14ac:dyDescent="0.35">
      <c r="B31" s="77">
        <v>28</v>
      </c>
      <c r="C31" s="79"/>
      <c r="D31" s="83"/>
      <c r="E31" s="78"/>
      <c r="F31" s="80"/>
    </row>
    <row r="32" spans="2:12" ht="15" thickBot="1" x14ac:dyDescent="0.35">
      <c r="B32" s="77">
        <v>29</v>
      </c>
      <c r="C32" s="79"/>
      <c r="D32" s="83"/>
      <c r="E32" s="78"/>
      <c r="F32" s="80"/>
    </row>
    <row r="33" spans="2:6" ht="15" thickBot="1" x14ac:dyDescent="0.35">
      <c r="B33" s="77">
        <v>30</v>
      </c>
      <c r="C33" s="79"/>
      <c r="D33" s="83"/>
      <c r="E33" s="78"/>
      <c r="F33" s="80"/>
    </row>
    <row r="34" spans="2:6" ht="15" thickBot="1" x14ac:dyDescent="0.35">
      <c r="B34" s="77">
        <v>31</v>
      </c>
      <c r="C34" s="79"/>
      <c r="D34" s="83"/>
      <c r="E34" s="78"/>
      <c r="F34" s="80"/>
    </row>
    <row r="35" spans="2:6" ht="15" thickBot="1" x14ac:dyDescent="0.35">
      <c r="B35" s="77">
        <v>32</v>
      </c>
      <c r="C35" s="79"/>
      <c r="D35" s="83"/>
      <c r="E35" s="78"/>
      <c r="F35" s="80"/>
    </row>
    <row r="36" spans="2:6" ht="15" thickBot="1" x14ac:dyDescent="0.35">
      <c r="B36" s="77">
        <v>33</v>
      </c>
      <c r="C36" s="79"/>
      <c r="D36" s="83"/>
      <c r="E36" s="78"/>
      <c r="F36" s="80"/>
    </row>
    <row r="37" spans="2:6" ht="15" thickBot="1" x14ac:dyDescent="0.35">
      <c r="B37" s="77">
        <v>34</v>
      </c>
      <c r="C37" s="79"/>
      <c r="D37" s="83"/>
      <c r="E37" s="78"/>
      <c r="F37" s="80"/>
    </row>
    <row r="38" spans="2:6" ht="15" thickBot="1" x14ac:dyDescent="0.35">
      <c r="B38" s="77">
        <v>35</v>
      </c>
      <c r="C38" s="79"/>
      <c r="D38" s="83"/>
      <c r="E38" s="78"/>
      <c r="F38" s="80"/>
    </row>
    <row r="39" spans="2:6" ht="15" thickBot="1" x14ac:dyDescent="0.35">
      <c r="B39" s="77">
        <v>36</v>
      </c>
      <c r="C39" s="79"/>
      <c r="D39" s="83"/>
      <c r="E39" s="78"/>
      <c r="F39" s="80"/>
    </row>
    <row r="40" spans="2:6" ht="15" thickBot="1" x14ac:dyDescent="0.35">
      <c r="B40" s="77">
        <v>37</v>
      </c>
      <c r="C40" s="79"/>
      <c r="D40" s="83"/>
      <c r="E40" s="78"/>
      <c r="F40" s="80"/>
    </row>
    <row r="41" spans="2:6" ht="15" thickBot="1" x14ac:dyDescent="0.35">
      <c r="B41" s="77">
        <v>38</v>
      </c>
      <c r="C41" s="79"/>
      <c r="D41" s="83"/>
      <c r="E41" s="78"/>
      <c r="F41" s="80"/>
    </row>
    <row r="42" spans="2:6" ht="15" thickBot="1" x14ac:dyDescent="0.35">
      <c r="B42" s="77">
        <v>39</v>
      </c>
      <c r="C42" s="79"/>
      <c r="D42" s="83"/>
      <c r="E42" s="78"/>
      <c r="F42" s="80"/>
    </row>
    <row r="43" spans="2:6" ht="15" thickBot="1" x14ac:dyDescent="0.35">
      <c r="B43" s="77">
        <v>40</v>
      </c>
      <c r="C43" s="79"/>
      <c r="D43" s="83"/>
      <c r="E43" s="78"/>
      <c r="F43" s="80"/>
    </row>
    <row r="44" spans="2:6" ht="15" thickBot="1" x14ac:dyDescent="0.35">
      <c r="B44" s="77">
        <v>41</v>
      </c>
      <c r="C44" s="79"/>
      <c r="D44" s="83"/>
      <c r="E44" s="78"/>
      <c r="F44" s="80"/>
    </row>
    <row r="45" spans="2:6" ht="15" thickBot="1" x14ac:dyDescent="0.35">
      <c r="B45" s="77">
        <v>42</v>
      </c>
      <c r="C45" s="79"/>
      <c r="D45" s="83"/>
      <c r="E45" s="78"/>
      <c r="F45" s="80"/>
    </row>
    <row r="46" spans="2:6" ht="15" thickBot="1" x14ac:dyDescent="0.35">
      <c r="B46" s="77">
        <v>43</v>
      </c>
      <c r="C46" s="79"/>
      <c r="D46" s="83"/>
      <c r="E46" s="78"/>
      <c r="F46" s="80"/>
    </row>
    <row r="47" spans="2:6" ht="15" thickBot="1" x14ac:dyDescent="0.35">
      <c r="B47" s="77">
        <v>44</v>
      </c>
      <c r="C47" s="79"/>
      <c r="D47" s="83"/>
      <c r="E47" s="78"/>
      <c r="F47" s="80"/>
    </row>
    <row r="48" spans="2:6" ht="15" thickBot="1" x14ac:dyDescent="0.35">
      <c r="B48" s="77">
        <v>45</v>
      </c>
      <c r="C48" s="79"/>
      <c r="D48" s="83"/>
      <c r="E48" s="78"/>
      <c r="F48" s="80"/>
    </row>
    <row r="49" spans="2:6" ht="15" thickBot="1" x14ac:dyDescent="0.35">
      <c r="B49" s="77">
        <v>46</v>
      </c>
      <c r="C49" s="79"/>
      <c r="D49" s="83"/>
      <c r="E49" s="78"/>
      <c r="F49" s="80"/>
    </row>
    <row r="50" spans="2:6" ht="15" thickBot="1" x14ac:dyDescent="0.35">
      <c r="B50" s="77">
        <v>47</v>
      </c>
      <c r="C50" s="79"/>
      <c r="D50" s="83"/>
      <c r="E50" s="78"/>
      <c r="F50" s="80"/>
    </row>
    <row r="51" spans="2:6" ht="15" thickBot="1" x14ac:dyDescent="0.35">
      <c r="B51" s="77">
        <v>48</v>
      </c>
      <c r="C51" s="79"/>
      <c r="D51" s="83"/>
      <c r="E51" s="78"/>
      <c r="F51" s="80"/>
    </row>
    <row r="52" spans="2:6" ht="15" thickBot="1" x14ac:dyDescent="0.35">
      <c r="B52" s="77">
        <v>49</v>
      </c>
      <c r="C52" s="79"/>
      <c r="D52" s="83"/>
      <c r="E52" s="78"/>
      <c r="F52" s="80"/>
    </row>
    <row r="53" spans="2:6" ht="15" thickBot="1" x14ac:dyDescent="0.35">
      <c r="B53" s="77">
        <v>50</v>
      </c>
      <c r="C53" s="79"/>
      <c r="D53" s="83"/>
      <c r="E53" s="78"/>
      <c r="F53" s="80"/>
    </row>
    <row r="54" spans="2:6" ht="15" thickBot="1" x14ac:dyDescent="0.35">
      <c r="B54" s="77">
        <v>51</v>
      </c>
      <c r="C54" s="79"/>
      <c r="D54" s="83"/>
      <c r="E54" s="78"/>
      <c r="F54" s="80"/>
    </row>
    <row r="55" spans="2:6" ht="15" thickBot="1" x14ac:dyDescent="0.35">
      <c r="B55" s="77">
        <v>52</v>
      </c>
      <c r="C55" s="79"/>
      <c r="D55" s="83"/>
      <c r="E55" s="78"/>
      <c r="F55" s="80"/>
    </row>
    <row r="56" spans="2:6" ht="15" thickBot="1" x14ac:dyDescent="0.35">
      <c r="B56" s="77">
        <v>53</v>
      </c>
      <c r="C56" s="79"/>
      <c r="D56" s="83"/>
      <c r="E56" s="78"/>
      <c r="F56" s="80"/>
    </row>
    <row r="57" spans="2:6" ht="15" thickBot="1" x14ac:dyDescent="0.35">
      <c r="B57" s="77">
        <v>54</v>
      </c>
      <c r="C57" s="79"/>
      <c r="D57" s="83"/>
      <c r="E57" s="78"/>
      <c r="F57" s="80"/>
    </row>
    <row r="58" spans="2:6" ht="15" thickBot="1" x14ac:dyDescent="0.35">
      <c r="B58" s="77">
        <v>55</v>
      </c>
      <c r="C58" s="79"/>
      <c r="D58" s="83"/>
      <c r="E58" s="78"/>
      <c r="F58" s="80"/>
    </row>
    <row r="59" spans="2:6" ht="15" thickBot="1" x14ac:dyDescent="0.35">
      <c r="B59" s="77">
        <v>56</v>
      </c>
      <c r="C59" s="79"/>
      <c r="D59" s="83"/>
      <c r="E59" s="78"/>
      <c r="F59" s="80"/>
    </row>
    <row r="60" spans="2:6" ht="15" thickBot="1" x14ac:dyDescent="0.35">
      <c r="B60" s="77">
        <v>57</v>
      </c>
      <c r="C60" s="79"/>
      <c r="D60" s="83"/>
      <c r="E60" s="78"/>
      <c r="F60" s="80"/>
    </row>
    <row r="61" spans="2:6" ht="15" thickBot="1" x14ac:dyDescent="0.35">
      <c r="B61" s="77">
        <v>58</v>
      </c>
      <c r="C61" s="79"/>
      <c r="D61" s="83"/>
      <c r="E61" s="78"/>
      <c r="F61" s="80"/>
    </row>
    <row r="62" spans="2:6" ht="15" thickBot="1" x14ac:dyDescent="0.35">
      <c r="B62" s="77">
        <v>59</v>
      </c>
      <c r="C62" s="79"/>
      <c r="D62" s="83"/>
      <c r="E62" s="78"/>
      <c r="F62" s="80"/>
    </row>
    <row r="63" spans="2:6" ht="15" thickBot="1" x14ac:dyDescent="0.35">
      <c r="B63" s="77">
        <v>60</v>
      </c>
      <c r="C63" s="79"/>
      <c r="D63" s="83"/>
      <c r="E63" s="78"/>
      <c r="F63" s="80"/>
    </row>
    <row r="64" spans="2:6" ht="15" thickBot="1" x14ac:dyDescent="0.35">
      <c r="B64" s="77">
        <v>61</v>
      </c>
      <c r="C64" s="79"/>
      <c r="D64" s="83"/>
      <c r="E64" s="78"/>
      <c r="F64" s="80"/>
    </row>
    <row r="65" spans="2:6" ht="15" thickBot="1" x14ac:dyDescent="0.35">
      <c r="B65" s="77">
        <v>62</v>
      </c>
      <c r="C65" s="79"/>
      <c r="D65" s="83"/>
      <c r="E65" s="78"/>
      <c r="F65" s="80"/>
    </row>
    <row r="66" spans="2:6" ht="15" thickBot="1" x14ac:dyDescent="0.35">
      <c r="B66" s="69">
        <v>63</v>
      </c>
      <c r="C66" s="71"/>
      <c r="D66" s="84"/>
      <c r="E66" s="70"/>
      <c r="F66" s="72"/>
    </row>
    <row r="67" spans="2:6" ht="15" thickBot="1" x14ac:dyDescent="0.35">
      <c r="B67" s="69">
        <v>64</v>
      </c>
      <c r="C67" s="71"/>
      <c r="D67" s="84"/>
      <c r="E67" s="70"/>
      <c r="F67" s="72"/>
    </row>
    <row r="68" spans="2:6" ht="15" thickBot="1" x14ac:dyDescent="0.35">
      <c r="B68" s="69">
        <v>65</v>
      </c>
      <c r="C68" s="71"/>
      <c r="D68" s="84"/>
      <c r="E68" s="70"/>
      <c r="F68" s="72"/>
    </row>
    <row r="69" spans="2:6" ht="15" thickBot="1" x14ac:dyDescent="0.35">
      <c r="B69" s="69">
        <v>66</v>
      </c>
      <c r="C69" s="71"/>
      <c r="D69" s="84"/>
      <c r="E69" s="70"/>
      <c r="F69" s="72"/>
    </row>
    <row r="70" spans="2:6" ht="15" thickBot="1" x14ac:dyDescent="0.35">
      <c r="B70" s="69">
        <v>67</v>
      </c>
      <c r="C70" s="71"/>
      <c r="D70" s="84"/>
      <c r="E70" s="70"/>
      <c r="F70" s="72"/>
    </row>
    <row r="71" spans="2:6" ht="15" thickBot="1" x14ac:dyDescent="0.35">
      <c r="B71" s="69">
        <v>68</v>
      </c>
      <c r="C71" s="71"/>
      <c r="D71" s="84"/>
      <c r="E71" s="70"/>
      <c r="F71" s="72"/>
    </row>
    <row r="72" spans="2:6" ht="15" thickBot="1" x14ac:dyDescent="0.35">
      <c r="B72" s="69">
        <v>69</v>
      </c>
      <c r="C72" s="71"/>
      <c r="D72" s="84"/>
      <c r="E72" s="70"/>
      <c r="F72" s="72"/>
    </row>
    <row r="73" spans="2:6" ht="15" thickBot="1" x14ac:dyDescent="0.35">
      <c r="B73" s="69">
        <v>70</v>
      </c>
      <c r="C73" s="71"/>
      <c r="D73" s="84"/>
      <c r="E73" s="70"/>
      <c r="F73" s="72"/>
    </row>
    <row r="74" spans="2:6" ht="15" thickBot="1" x14ac:dyDescent="0.35">
      <c r="B74" s="69">
        <v>71</v>
      </c>
      <c r="C74" s="71"/>
      <c r="D74" s="84"/>
      <c r="E74" s="70"/>
      <c r="F74" s="72"/>
    </row>
    <row r="75" spans="2:6" ht="15" thickBot="1" x14ac:dyDescent="0.35">
      <c r="B75" s="69">
        <v>72</v>
      </c>
      <c r="C75" s="71"/>
      <c r="D75" s="84"/>
      <c r="E75" s="70"/>
      <c r="F75" s="72"/>
    </row>
    <row r="76" spans="2:6" ht="15" thickBot="1" x14ac:dyDescent="0.35">
      <c r="B76" s="69">
        <v>73</v>
      </c>
      <c r="C76" s="71"/>
      <c r="D76" s="84"/>
      <c r="E76" s="70"/>
      <c r="F76" s="72"/>
    </row>
    <row r="77" spans="2:6" ht="15" thickBot="1" x14ac:dyDescent="0.35">
      <c r="B77" s="69">
        <v>74</v>
      </c>
      <c r="C77" s="71"/>
      <c r="D77" s="84"/>
      <c r="E77" s="70"/>
      <c r="F77" s="72"/>
    </row>
    <row r="78" spans="2:6" ht="15" thickBot="1" x14ac:dyDescent="0.35">
      <c r="B78" s="69">
        <v>75</v>
      </c>
      <c r="C78" s="71"/>
      <c r="D78" s="84"/>
      <c r="E78" s="70"/>
      <c r="F78" s="72"/>
    </row>
    <row r="79" spans="2:6" ht="15" thickBot="1" x14ac:dyDescent="0.35">
      <c r="B79" s="69">
        <v>76</v>
      </c>
      <c r="C79" s="71"/>
      <c r="D79" s="84"/>
      <c r="E79" s="70"/>
      <c r="F79" s="72"/>
    </row>
    <row r="80" spans="2:6" ht="15" thickBot="1" x14ac:dyDescent="0.35">
      <c r="B80" s="69">
        <v>77</v>
      </c>
      <c r="C80" s="71"/>
      <c r="D80" s="84"/>
      <c r="E80" s="70"/>
      <c r="F80" s="72"/>
    </row>
    <row r="81" spans="2:6" ht="15" thickBot="1" x14ac:dyDescent="0.35">
      <c r="B81" s="69">
        <v>78</v>
      </c>
      <c r="C81" s="71"/>
      <c r="D81" s="84"/>
      <c r="E81" s="70"/>
      <c r="F81" s="72"/>
    </row>
    <row r="82" spans="2:6" ht="15" thickBot="1" x14ac:dyDescent="0.35">
      <c r="B82" s="69">
        <v>79</v>
      </c>
      <c r="C82" s="71"/>
      <c r="D82" s="84"/>
      <c r="E82" s="70"/>
      <c r="F82" s="72"/>
    </row>
    <row r="83" spans="2:6" ht="15" thickBot="1" x14ac:dyDescent="0.35">
      <c r="B83" s="69">
        <v>80</v>
      </c>
      <c r="C83" s="71"/>
      <c r="D83" s="84"/>
      <c r="E83" s="70"/>
      <c r="F83" s="72"/>
    </row>
    <row r="84" spans="2:6" ht="15" thickBot="1" x14ac:dyDescent="0.35">
      <c r="B84" s="69">
        <v>81</v>
      </c>
      <c r="C84" s="71"/>
      <c r="D84" s="84"/>
      <c r="E84" s="70"/>
      <c r="F84" s="72"/>
    </row>
    <row r="85" spans="2:6" ht="15" thickBot="1" x14ac:dyDescent="0.35">
      <c r="B85" s="69">
        <v>82</v>
      </c>
      <c r="C85" s="71"/>
      <c r="D85" s="84"/>
      <c r="E85" s="70"/>
      <c r="F85" s="72"/>
    </row>
    <row r="86" spans="2:6" ht="15" thickBot="1" x14ac:dyDescent="0.35">
      <c r="B86" s="69">
        <v>83</v>
      </c>
      <c r="C86" s="71"/>
      <c r="D86" s="84"/>
      <c r="E86" s="70"/>
      <c r="F86" s="72"/>
    </row>
    <row r="87" spans="2:6" ht="15" thickBot="1" x14ac:dyDescent="0.35">
      <c r="B87" s="69">
        <v>84</v>
      </c>
      <c r="C87" s="71"/>
      <c r="D87" s="84"/>
      <c r="E87" s="70"/>
      <c r="F87" s="72"/>
    </row>
    <row r="88" spans="2:6" ht="15" thickBot="1" x14ac:dyDescent="0.35">
      <c r="B88" s="69">
        <v>85</v>
      </c>
      <c r="C88" s="71"/>
      <c r="D88" s="84"/>
      <c r="E88" s="70"/>
      <c r="F88" s="72"/>
    </row>
    <row r="89" spans="2:6" ht="15" thickBot="1" x14ac:dyDescent="0.35">
      <c r="B89" s="69">
        <v>86</v>
      </c>
      <c r="C89" s="71"/>
      <c r="D89" s="84"/>
      <c r="E89" s="70"/>
      <c r="F89" s="72"/>
    </row>
    <row r="90" spans="2:6" ht="15" thickBot="1" x14ac:dyDescent="0.35">
      <c r="B90" s="69">
        <v>87</v>
      </c>
      <c r="C90" s="71"/>
      <c r="D90" s="84"/>
      <c r="E90" s="70"/>
      <c r="F90" s="72"/>
    </row>
    <row r="91" spans="2:6" ht="15" thickBot="1" x14ac:dyDescent="0.35">
      <c r="B91" s="69">
        <v>88</v>
      </c>
      <c r="C91" s="71"/>
      <c r="D91" s="84"/>
      <c r="E91" s="70"/>
      <c r="F91" s="72"/>
    </row>
    <row r="92" spans="2:6" ht="15" thickBot="1" x14ac:dyDescent="0.35">
      <c r="B92" s="69">
        <v>89</v>
      </c>
      <c r="C92" s="73"/>
      <c r="D92" s="85"/>
      <c r="E92" s="74"/>
      <c r="F92" s="75"/>
    </row>
    <row r="93" spans="2:6" ht="15" thickBot="1" x14ac:dyDescent="0.35">
      <c r="B93" s="69">
        <v>90</v>
      </c>
      <c r="C93" s="73"/>
      <c r="D93" s="85"/>
      <c r="E93" s="74"/>
      <c r="F93" s="75"/>
    </row>
    <row r="94" spans="2:6" ht="15" thickBot="1" x14ac:dyDescent="0.35">
      <c r="B94" s="69">
        <v>91</v>
      </c>
      <c r="C94" s="73"/>
      <c r="D94" s="85"/>
      <c r="E94" s="74"/>
      <c r="F94" s="75"/>
    </row>
    <row r="95" spans="2:6" ht="15" thickBot="1" x14ac:dyDescent="0.35">
      <c r="B95" s="69">
        <v>92</v>
      </c>
      <c r="C95" s="73"/>
      <c r="D95" s="85"/>
      <c r="E95" s="74"/>
      <c r="F95" s="75"/>
    </row>
    <row r="96" spans="2:6" ht="15" thickBot="1" x14ac:dyDescent="0.35">
      <c r="B96" s="69">
        <v>93</v>
      </c>
      <c r="C96" s="73"/>
      <c r="D96" s="85"/>
      <c r="E96" s="74"/>
      <c r="F96" s="75"/>
    </row>
    <row r="97" spans="2:6" ht="15" thickBot="1" x14ac:dyDescent="0.35">
      <c r="B97" s="69">
        <v>94</v>
      </c>
      <c r="C97" s="73"/>
      <c r="D97" s="85"/>
      <c r="E97" s="74"/>
      <c r="F97" s="75"/>
    </row>
    <row r="98" spans="2:6" ht="15" thickBot="1" x14ac:dyDescent="0.35">
      <c r="B98" s="69">
        <v>95</v>
      </c>
      <c r="C98" s="73"/>
      <c r="D98" s="85"/>
      <c r="E98" s="74"/>
      <c r="F98" s="75"/>
    </row>
    <row r="99" spans="2:6" ht="15" thickBot="1" x14ac:dyDescent="0.35">
      <c r="B99" s="69">
        <v>96</v>
      </c>
      <c r="C99" s="73"/>
      <c r="D99" s="85"/>
      <c r="E99" s="74"/>
      <c r="F99" s="75"/>
    </row>
    <row r="100" spans="2:6" ht="15" thickBot="1" x14ac:dyDescent="0.35">
      <c r="B100" s="69">
        <v>97</v>
      </c>
      <c r="C100" s="73"/>
      <c r="D100" s="85"/>
      <c r="E100" s="74"/>
      <c r="F100" s="75"/>
    </row>
    <row r="101" spans="2:6" ht="15" thickBot="1" x14ac:dyDescent="0.35">
      <c r="B101" s="69">
        <v>98</v>
      </c>
      <c r="C101" s="73"/>
      <c r="D101" s="85"/>
      <c r="E101" s="74"/>
      <c r="F101" s="75"/>
    </row>
    <row r="102" spans="2:6" ht="15" thickBot="1" x14ac:dyDescent="0.35">
      <c r="B102" s="69">
        <v>99</v>
      </c>
      <c r="C102" s="73"/>
      <c r="D102" s="85"/>
      <c r="E102" s="74"/>
      <c r="F102" s="75"/>
    </row>
    <row r="103" spans="2:6" ht="15" thickBot="1" x14ac:dyDescent="0.35">
      <c r="B103" s="69">
        <v>100</v>
      </c>
      <c r="C103" s="73"/>
      <c r="D103" s="85"/>
      <c r="E103" s="74"/>
      <c r="F103" s="75"/>
    </row>
    <row r="104" spans="2:6" ht="15" thickBot="1" x14ac:dyDescent="0.35">
      <c r="B104" s="69">
        <v>101</v>
      </c>
      <c r="C104" s="73"/>
      <c r="D104" s="85"/>
      <c r="E104" s="74"/>
      <c r="F104" s="75"/>
    </row>
    <row r="105" spans="2:6" ht="15" thickBot="1" x14ac:dyDescent="0.35">
      <c r="B105" s="69">
        <v>102</v>
      </c>
      <c r="C105" s="73"/>
      <c r="D105" s="85"/>
      <c r="E105" s="74"/>
      <c r="F105" s="75"/>
    </row>
    <row r="106" spans="2:6" ht="15" thickBot="1" x14ac:dyDescent="0.35">
      <c r="B106" s="69">
        <v>103</v>
      </c>
      <c r="C106" s="73"/>
      <c r="D106" s="85"/>
      <c r="E106" s="74"/>
      <c r="F106" s="75"/>
    </row>
    <row r="107" spans="2:6" ht="15" thickBot="1" x14ac:dyDescent="0.35">
      <c r="B107" s="69">
        <v>104</v>
      </c>
      <c r="C107" s="73"/>
      <c r="D107" s="85"/>
      <c r="E107" s="74"/>
      <c r="F107" s="75"/>
    </row>
    <row r="108" spans="2:6" ht="15" thickBot="1" x14ac:dyDescent="0.35">
      <c r="B108" s="69">
        <v>105</v>
      </c>
      <c r="C108" s="73"/>
      <c r="D108" s="85"/>
      <c r="E108" s="74"/>
      <c r="F108" s="75"/>
    </row>
    <row r="109" spans="2:6" ht="15" thickBot="1" x14ac:dyDescent="0.35">
      <c r="B109" s="69">
        <v>106</v>
      </c>
      <c r="C109" s="73"/>
      <c r="D109" s="85"/>
      <c r="E109" s="74"/>
      <c r="F109" s="75"/>
    </row>
    <row r="110" spans="2:6" ht="15" thickBot="1" x14ac:dyDescent="0.35">
      <c r="B110" s="69">
        <v>107</v>
      </c>
      <c r="C110" s="73"/>
      <c r="D110" s="85"/>
      <c r="E110" s="74"/>
      <c r="F110" s="75"/>
    </row>
    <row r="111" spans="2:6" ht="15" thickBot="1" x14ac:dyDescent="0.35">
      <c r="B111" s="69">
        <v>108</v>
      </c>
      <c r="C111" s="73"/>
      <c r="D111" s="85"/>
      <c r="E111" s="74"/>
      <c r="F111" s="75"/>
    </row>
    <row r="112" spans="2:6" ht="15" thickBot="1" x14ac:dyDescent="0.35">
      <c r="B112" s="69">
        <v>109</v>
      </c>
      <c r="C112" s="73"/>
      <c r="D112" s="85"/>
      <c r="E112" s="74"/>
      <c r="F112" s="75"/>
    </row>
    <row r="113" spans="2:6" ht="15" thickBot="1" x14ac:dyDescent="0.35">
      <c r="B113" s="69">
        <v>110</v>
      </c>
      <c r="C113" s="73"/>
      <c r="D113" s="85"/>
      <c r="E113" s="74"/>
      <c r="F113" s="75"/>
    </row>
    <row r="114" spans="2:6" ht="15" thickBot="1" x14ac:dyDescent="0.35">
      <c r="B114" s="69">
        <v>111</v>
      </c>
      <c r="C114" s="73"/>
      <c r="D114" s="85"/>
      <c r="E114" s="74"/>
      <c r="F114" s="75"/>
    </row>
    <row r="115" spans="2:6" ht="15" thickBot="1" x14ac:dyDescent="0.35">
      <c r="B115" s="69">
        <v>112</v>
      </c>
      <c r="C115" s="73"/>
      <c r="D115" s="85"/>
      <c r="E115" s="74"/>
      <c r="F115" s="75"/>
    </row>
    <row r="116" spans="2:6" ht="15" thickBot="1" x14ac:dyDescent="0.35">
      <c r="B116" s="69">
        <v>113</v>
      </c>
      <c r="C116" s="73"/>
      <c r="D116" s="85"/>
      <c r="E116" s="74"/>
      <c r="F116" s="75"/>
    </row>
    <row r="117" spans="2:6" ht="15" thickBot="1" x14ac:dyDescent="0.35">
      <c r="B117" s="69">
        <v>114</v>
      </c>
      <c r="C117" s="73"/>
      <c r="D117" s="85"/>
      <c r="E117" s="74"/>
      <c r="F117" s="75"/>
    </row>
    <row r="118" spans="2:6" ht="15" thickBot="1" x14ac:dyDescent="0.35">
      <c r="B118" s="69">
        <v>115</v>
      </c>
      <c r="C118" s="73"/>
      <c r="D118" s="85"/>
      <c r="E118" s="74"/>
      <c r="F118" s="75"/>
    </row>
    <row r="119" spans="2:6" ht="15" thickBot="1" x14ac:dyDescent="0.35">
      <c r="B119" s="69">
        <v>116</v>
      </c>
      <c r="C119" s="73"/>
      <c r="D119" s="85"/>
      <c r="E119" s="74"/>
      <c r="F119" s="75"/>
    </row>
    <row r="120" spans="2:6" ht="15" thickBot="1" x14ac:dyDescent="0.35">
      <c r="B120" s="69">
        <v>117</v>
      </c>
      <c r="C120" s="73"/>
      <c r="D120" s="85"/>
      <c r="E120" s="74"/>
      <c r="F120" s="75"/>
    </row>
    <row r="121" spans="2:6" ht="15" thickBot="1" x14ac:dyDescent="0.35">
      <c r="B121" s="69">
        <v>118</v>
      </c>
      <c r="C121" s="73"/>
      <c r="D121" s="85"/>
      <c r="E121" s="74"/>
      <c r="F121" s="75"/>
    </row>
    <row r="122" spans="2:6" ht="15" thickBot="1" x14ac:dyDescent="0.35">
      <c r="B122" s="69">
        <v>119</v>
      </c>
      <c r="C122" s="73"/>
      <c r="D122" s="85"/>
      <c r="E122" s="74"/>
      <c r="F122" s="75"/>
    </row>
  </sheetData>
  <autoFilter ref="B3:F111" xr:uid="{00000000-0001-0000-0000-000000000000}"/>
  <mergeCells count="2">
    <mergeCell ref="B2:D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1534E-961C-451F-830A-D81128130CEA}">
  <sheetPr>
    <tabColor rgb="FF7030A0"/>
  </sheetPr>
  <dimension ref="B1:J48"/>
  <sheetViews>
    <sheetView topLeftCell="I1" workbookViewId="0">
      <selection activeCell="G3" sqref="G3:G5"/>
    </sheetView>
  </sheetViews>
  <sheetFormatPr baseColWidth="10" defaultColWidth="39.109375" defaultRowHeight="14.4" x14ac:dyDescent="0.3"/>
  <cols>
    <col min="2" max="2" width="3" style="1" bestFit="1" customWidth="1"/>
    <col min="3" max="3" width="37.77734375" bestFit="1" customWidth="1"/>
    <col min="4" max="4" width="11.77734375" bestFit="1" customWidth="1"/>
    <col min="5" max="5" width="17.109375" customWidth="1"/>
    <col min="6" max="6" width="9.33203125" customWidth="1"/>
    <col min="7" max="7" width="58.44140625" style="1" bestFit="1" customWidth="1"/>
    <col min="8" max="8" width="5.88671875" customWidth="1"/>
    <col min="9" max="9" width="49.6640625" bestFit="1" customWidth="1"/>
    <col min="10" max="10" width="11.6640625" bestFit="1" customWidth="1"/>
  </cols>
  <sheetData>
    <row r="1" spans="2:10" ht="43.2" x14ac:dyDescent="0.3">
      <c r="B1" s="135" t="s">
        <v>1298</v>
      </c>
      <c r="C1" s="135"/>
      <c r="D1" s="135"/>
      <c r="E1" s="19" t="s">
        <v>1305</v>
      </c>
      <c r="F1" s="20"/>
      <c r="G1" s="134" t="s">
        <v>1306</v>
      </c>
      <c r="I1" s="15" t="s">
        <v>1307</v>
      </c>
      <c r="J1" s="15" t="s">
        <v>1308</v>
      </c>
    </row>
    <row r="2" spans="2:10" x14ac:dyDescent="0.3">
      <c r="B2" s="13" t="s">
        <v>1300</v>
      </c>
      <c r="C2" s="14" t="s">
        <v>1301</v>
      </c>
      <c r="D2" s="14" t="s">
        <v>1302</v>
      </c>
      <c r="E2" s="21"/>
      <c r="F2" s="22"/>
      <c r="G2" s="134"/>
      <c r="I2" s="7" t="s">
        <v>1309</v>
      </c>
      <c r="J2" s="8">
        <f>SUM('1 Apertura de Cursos'!E3:E1048574)</f>
        <v>32</v>
      </c>
    </row>
    <row r="3" spans="2:10" x14ac:dyDescent="0.3">
      <c r="B3" s="5">
        <v>1</v>
      </c>
      <c r="C3" s="81"/>
      <c r="D3" s="86"/>
      <c r="E3" s="82"/>
      <c r="F3" s="22"/>
      <c r="G3" s="3">
        <f>IFERROR(VLOOKUP(D3,'1 Apertura de Cursos'!$D$3:$E$122,2,FALSE),0)</f>
        <v>0</v>
      </c>
      <c r="I3" s="7" t="s">
        <v>1310</v>
      </c>
      <c r="J3" s="8">
        <f>SUM(G3:G1048574)</f>
        <v>0</v>
      </c>
    </row>
    <row r="4" spans="2:10" x14ac:dyDescent="0.3">
      <c r="B4" s="5">
        <v>2</v>
      </c>
      <c r="C4" s="81"/>
      <c r="D4" s="86"/>
      <c r="E4" s="76"/>
      <c r="F4" s="23"/>
      <c r="G4" s="3">
        <f>IFERROR(VLOOKUP(D4,'1 Apertura de Cursos'!$D$3:$E$122,2,FALSE),0)</f>
        <v>0</v>
      </c>
      <c r="I4" s="7" t="s">
        <v>1311</v>
      </c>
      <c r="J4" s="8">
        <f>J2-J3</f>
        <v>32</v>
      </c>
    </row>
    <row r="5" spans="2:10" x14ac:dyDescent="0.3">
      <c r="B5" s="5">
        <v>3</v>
      </c>
      <c r="C5" s="81"/>
      <c r="D5" s="86"/>
      <c r="E5" s="82"/>
      <c r="F5" s="23"/>
      <c r="G5" s="3">
        <f>IFERROR(VLOOKUP(D5,'1 Apertura de Cursos'!$D$3:$E$122,2,FALSE),0)</f>
        <v>0</v>
      </c>
      <c r="I5" s="7" t="s">
        <v>1312</v>
      </c>
      <c r="J5" s="24">
        <f>COUNT(#REF!)</f>
        <v>0</v>
      </c>
    </row>
    <row r="6" spans="2:10" x14ac:dyDescent="0.3">
      <c r="B6" s="5">
        <v>4</v>
      </c>
      <c r="C6" s="76"/>
      <c r="D6" s="86"/>
      <c r="E6" s="82"/>
      <c r="F6" s="23"/>
      <c r="G6" s="3">
        <f>IFERROR(VLOOKUP(D6,'1 Apertura de Cursos'!$D$3:$E$122,2,FALSE),0)</f>
        <v>0</v>
      </c>
      <c r="I6" s="7" t="s">
        <v>1313</v>
      </c>
      <c r="J6" s="24">
        <f>J4-J5</f>
        <v>32</v>
      </c>
    </row>
    <row r="7" spans="2:10" x14ac:dyDescent="0.3">
      <c r="B7" s="5">
        <v>5</v>
      </c>
      <c r="C7" s="81"/>
      <c r="D7" s="86"/>
      <c r="E7" s="82"/>
      <c r="F7" s="23"/>
      <c r="G7" s="3">
        <f>IFERROR(VLOOKUP(D7,'1 Apertura de Cursos'!$D$3:$E$122,2,FALSE),0)</f>
        <v>0</v>
      </c>
    </row>
    <row r="8" spans="2:10" x14ac:dyDescent="0.3">
      <c r="B8" s="5">
        <v>6</v>
      </c>
      <c r="C8" s="81"/>
      <c r="D8" s="86"/>
      <c r="E8" s="82"/>
      <c r="F8" s="23"/>
      <c r="G8" s="3">
        <f>IFERROR(VLOOKUP(D8,'1 Apertura de Cursos'!$D$3:$E$122,2,FALSE),0)</f>
        <v>0</v>
      </c>
    </row>
    <row r="9" spans="2:10" x14ac:dyDescent="0.3">
      <c r="B9" s="5">
        <v>7</v>
      </c>
      <c r="C9" s="76"/>
      <c r="D9" s="86"/>
      <c r="E9" s="82"/>
      <c r="F9" s="23"/>
      <c r="G9" s="3">
        <f>IFERROR(VLOOKUP(D9,'1 Apertura de Cursos'!$D$3:$E$122,2,FALSE),0)</f>
        <v>0</v>
      </c>
    </row>
    <row r="10" spans="2:10" x14ac:dyDescent="0.3">
      <c r="B10" s="5">
        <v>8</v>
      </c>
      <c r="C10" s="12"/>
      <c r="D10" s="12"/>
      <c r="E10" s="87"/>
      <c r="F10" s="23"/>
      <c r="G10" s="3">
        <f>IFERROR(VLOOKUP(D10,'1 Apertura de Cursos'!$D$3:$E$122,2,FALSE),0)</f>
        <v>0</v>
      </c>
    </row>
    <row r="11" spans="2:10" x14ac:dyDescent="0.3">
      <c r="B11" s="5">
        <v>9</v>
      </c>
      <c r="C11" s="10"/>
      <c r="D11" s="11"/>
      <c r="E11" s="87"/>
      <c r="F11" s="23"/>
      <c r="G11" s="3">
        <f>IFERROR(VLOOKUP(D11,'1 Apertura de Cursos'!$D$3:$E$122,2,FALSE),0)</f>
        <v>0</v>
      </c>
    </row>
    <row r="12" spans="2:10" x14ac:dyDescent="0.3">
      <c r="B12" s="5">
        <v>10</v>
      </c>
      <c r="C12" s="4"/>
      <c r="D12" s="2"/>
      <c r="E12" s="87"/>
      <c r="F12" s="23"/>
      <c r="G12" s="3">
        <f>IFERROR(VLOOKUP(D12,'1 Apertura de Cursos'!$D$3:$E$122,2,FALSE),0)</f>
        <v>0</v>
      </c>
    </row>
    <row r="13" spans="2:10" x14ac:dyDescent="0.3">
      <c r="B13" s="5">
        <v>11</v>
      </c>
      <c r="C13" s="4"/>
      <c r="D13" s="2"/>
      <c r="E13" s="87"/>
      <c r="F13" s="23"/>
      <c r="G13" s="3">
        <f>IFERROR(VLOOKUP(D13,'1 Apertura de Cursos'!$D$3:$E$122,2,FALSE),0)</f>
        <v>0</v>
      </c>
    </row>
    <row r="14" spans="2:10" x14ac:dyDescent="0.3">
      <c r="B14" s="5">
        <v>12</v>
      </c>
      <c r="C14" s="4"/>
      <c r="D14" s="2"/>
      <c r="E14" s="87"/>
      <c r="F14" s="23"/>
      <c r="G14" s="3">
        <f>IFERROR(VLOOKUP(D14,'1 Apertura de Cursos'!$D$3:$E$122,2,FALSE),0)</f>
        <v>0</v>
      </c>
    </row>
    <row r="15" spans="2:10" x14ac:dyDescent="0.3">
      <c r="B15" s="5">
        <v>13</v>
      </c>
      <c r="C15" s="4"/>
      <c r="D15" s="2"/>
      <c r="E15" s="87"/>
      <c r="F15" s="23"/>
      <c r="G15" s="3">
        <f>IFERROR(VLOOKUP(D15,'1 Apertura de Cursos'!$D$3:$E$122,2,FALSE),0)</f>
        <v>0</v>
      </c>
    </row>
    <row r="16" spans="2:10" x14ac:dyDescent="0.3">
      <c r="B16" s="5">
        <v>14</v>
      </c>
      <c r="C16" s="4"/>
      <c r="D16" s="2"/>
      <c r="E16" s="87"/>
      <c r="F16" s="23"/>
      <c r="G16" s="3">
        <f>IFERROR(VLOOKUP(D16,'1 Apertura de Cursos'!$D$3:$E$122,2,FALSE),0)</f>
        <v>0</v>
      </c>
    </row>
    <row r="17" spans="2:7" x14ac:dyDescent="0.3">
      <c r="B17" s="5">
        <v>15</v>
      </c>
      <c r="C17" s="4"/>
      <c r="D17" s="2"/>
      <c r="E17" s="87"/>
      <c r="F17" s="23"/>
      <c r="G17" s="3">
        <f>IFERROR(VLOOKUP(D17,'1 Apertura de Cursos'!$D$3:$E$122,2,FALSE),0)</f>
        <v>0</v>
      </c>
    </row>
    <row r="18" spans="2:7" x14ac:dyDescent="0.3">
      <c r="B18" s="5">
        <v>16</v>
      </c>
      <c r="C18" s="4"/>
      <c r="D18" s="2"/>
      <c r="E18" s="87"/>
      <c r="F18" s="23"/>
      <c r="G18" s="3">
        <f>IFERROR(VLOOKUP(D18,'1 Apertura de Cursos'!$D$3:$E$122,2,FALSE),0)</f>
        <v>0</v>
      </c>
    </row>
    <row r="19" spans="2:7" x14ac:dyDescent="0.3">
      <c r="B19" s="5">
        <v>17</v>
      </c>
      <c r="C19" s="4"/>
      <c r="D19" s="2"/>
      <c r="E19" s="87"/>
      <c r="F19" s="23"/>
      <c r="G19" s="3">
        <f>IFERROR(VLOOKUP(D19,'1 Apertura de Cursos'!$D$3:$E$122,2,FALSE),0)</f>
        <v>0</v>
      </c>
    </row>
    <row r="20" spans="2:7" x14ac:dyDescent="0.3">
      <c r="B20" s="5">
        <v>18</v>
      </c>
      <c r="C20" s="4"/>
      <c r="D20" s="2"/>
      <c r="E20" s="87"/>
      <c r="G20" s="3">
        <f>IFERROR(VLOOKUP(D20,'1 Apertura de Cursos'!$D$3:$E$122,2,FALSE),0)</f>
        <v>0</v>
      </c>
    </row>
    <row r="21" spans="2:7" x14ac:dyDescent="0.3">
      <c r="B21" s="5">
        <v>19</v>
      </c>
      <c r="C21" s="4"/>
      <c r="D21" s="2"/>
      <c r="E21" s="87"/>
      <c r="G21" s="3">
        <f>IFERROR(VLOOKUP(D21,'1 Apertura de Cursos'!$D$3:$E$122,2,FALSE),0)</f>
        <v>0</v>
      </c>
    </row>
    <row r="22" spans="2:7" x14ac:dyDescent="0.3">
      <c r="B22" s="5">
        <v>20</v>
      </c>
      <c r="C22" s="4"/>
      <c r="D22" s="2"/>
      <c r="E22" s="87"/>
      <c r="G22" s="3">
        <f>IFERROR(VLOOKUP(D22,'1 Apertura de Cursos'!$D$3:$E$122,2,FALSE),0)</f>
        <v>0</v>
      </c>
    </row>
    <row r="23" spans="2:7" x14ac:dyDescent="0.3">
      <c r="B23" s="5">
        <v>21</v>
      </c>
      <c r="C23" s="4"/>
      <c r="D23" s="2"/>
      <c r="E23" s="87"/>
      <c r="G23" s="3">
        <f>IFERROR(VLOOKUP(D23,'1 Apertura de Cursos'!$D$3:$E$122,2,FALSE),0)</f>
        <v>0</v>
      </c>
    </row>
    <row r="24" spans="2:7" x14ac:dyDescent="0.3">
      <c r="B24" s="5">
        <v>22</v>
      </c>
      <c r="C24" s="4"/>
      <c r="D24" s="2"/>
      <c r="E24" s="87"/>
      <c r="G24" s="3">
        <f>IFERROR(VLOOKUP(D24,'1 Apertura de Cursos'!$D$3:$E$122,2,FALSE),0)</f>
        <v>0</v>
      </c>
    </row>
    <row r="25" spans="2:7" x14ac:dyDescent="0.3">
      <c r="B25" s="5">
        <v>23</v>
      </c>
      <c r="C25" s="4"/>
      <c r="D25" s="2"/>
      <c r="E25" s="87"/>
      <c r="G25" s="3">
        <f>IFERROR(VLOOKUP(D25,'1 Apertura de Cursos'!$D$3:$E$122,2,FALSE),0)</f>
        <v>0</v>
      </c>
    </row>
    <row r="26" spans="2:7" x14ac:dyDescent="0.3">
      <c r="B26" s="5">
        <v>24</v>
      </c>
      <c r="C26" s="4"/>
      <c r="D26" s="2"/>
      <c r="E26" s="87"/>
      <c r="G26" s="3">
        <f>IFERROR(VLOOKUP(D26,'1 Apertura de Cursos'!$D$3:$E$122,2,FALSE),0)</f>
        <v>0</v>
      </c>
    </row>
    <row r="27" spans="2:7" x14ac:dyDescent="0.3">
      <c r="B27" s="5">
        <v>25</v>
      </c>
      <c r="C27" s="4"/>
      <c r="D27" s="2"/>
      <c r="E27" s="87"/>
      <c r="G27" s="3">
        <f>IFERROR(VLOOKUP(D27,'1 Apertura de Cursos'!$D$3:$E$122,2,FALSE),0)</f>
        <v>0</v>
      </c>
    </row>
    <row r="28" spans="2:7" x14ac:dyDescent="0.3">
      <c r="B28" s="5">
        <v>26</v>
      </c>
      <c r="C28" s="4"/>
      <c r="D28" s="2"/>
      <c r="E28" s="87"/>
      <c r="G28" s="3">
        <f>IFERROR(VLOOKUP(D28,'1 Apertura de Cursos'!$D$3:$E$122,2,FALSE),0)</f>
        <v>0</v>
      </c>
    </row>
    <row r="29" spans="2:7" x14ac:dyDescent="0.3">
      <c r="B29" s="5">
        <v>27</v>
      </c>
      <c r="C29" s="4"/>
      <c r="D29" s="2"/>
      <c r="E29" s="87"/>
      <c r="G29" s="3">
        <f>IFERROR(VLOOKUP(D29,'1 Apertura de Cursos'!$D$3:$E$122,2,FALSE),0)</f>
        <v>0</v>
      </c>
    </row>
    <row r="30" spans="2:7" x14ac:dyDescent="0.3">
      <c r="B30" s="5">
        <v>28</v>
      </c>
      <c r="C30" s="4"/>
      <c r="D30" s="2"/>
      <c r="E30" s="87"/>
      <c r="G30" s="3">
        <f>IFERROR(VLOOKUP(D30,'1 Apertura de Cursos'!$D$3:$E$122,2,FALSE),0)</f>
        <v>0</v>
      </c>
    </row>
    <row r="31" spans="2:7" x14ac:dyDescent="0.3">
      <c r="B31" s="5">
        <v>29</v>
      </c>
      <c r="C31" s="4"/>
      <c r="D31" s="2"/>
      <c r="E31" s="87"/>
      <c r="G31" s="3">
        <f>IFERROR(VLOOKUP(D31,'1 Apertura de Cursos'!$D$3:$E$122,2,FALSE),0)</f>
        <v>0</v>
      </c>
    </row>
    <row r="32" spans="2:7" x14ac:dyDescent="0.3">
      <c r="B32" s="5">
        <v>30</v>
      </c>
      <c r="C32" s="4"/>
      <c r="D32" s="2"/>
      <c r="E32" s="87"/>
      <c r="G32" s="3">
        <f>IFERROR(VLOOKUP(D32,'1 Apertura de Cursos'!$D$3:$E$122,2,FALSE),0)</f>
        <v>0</v>
      </c>
    </row>
    <row r="33" spans="2:7" x14ac:dyDescent="0.3">
      <c r="B33" s="5">
        <v>31</v>
      </c>
      <c r="C33" s="4"/>
      <c r="D33" s="2"/>
      <c r="E33" s="87"/>
      <c r="F33" s="23"/>
      <c r="G33" s="3">
        <f>IFERROR(VLOOKUP(D33,'1 Apertura de Cursos'!$D$3:$E$122,2,FALSE),0)</f>
        <v>0</v>
      </c>
    </row>
    <row r="34" spans="2:7" x14ac:dyDescent="0.3">
      <c r="B34" s="5">
        <v>32</v>
      </c>
      <c r="C34" s="4"/>
      <c r="D34" s="2"/>
      <c r="E34" s="87"/>
      <c r="F34" s="23"/>
      <c r="G34" s="3">
        <f>IFERROR(VLOOKUP(D34,'1 Apertura de Cursos'!$D$3:$E$122,2,FALSE),0)</f>
        <v>0</v>
      </c>
    </row>
    <row r="35" spans="2:7" x14ac:dyDescent="0.3">
      <c r="B35" s="5">
        <v>33</v>
      </c>
      <c r="C35" s="4"/>
      <c r="D35" s="2"/>
      <c r="E35" s="87"/>
      <c r="F35" s="23"/>
      <c r="G35" s="3">
        <f>IFERROR(VLOOKUP(D35,'1 Apertura de Cursos'!$D$3:$E$122,2,FALSE),0)</f>
        <v>0</v>
      </c>
    </row>
    <row r="36" spans="2:7" x14ac:dyDescent="0.3">
      <c r="B36" s="5">
        <v>34</v>
      </c>
      <c r="C36" s="4"/>
      <c r="D36" s="2"/>
      <c r="E36" s="87"/>
      <c r="F36" s="23"/>
      <c r="G36" s="3">
        <f>IFERROR(VLOOKUP(D36,'1 Apertura de Cursos'!$D$3:$E$122,2,FALSE),0)</f>
        <v>0</v>
      </c>
    </row>
    <row r="37" spans="2:7" x14ac:dyDescent="0.3">
      <c r="B37" s="5">
        <v>35</v>
      </c>
      <c r="C37" s="4"/>
      <c r="D37" s="2"/>
      <c r="E37" s="87"/>
      <c r="F37" s="23"/>
      <c r="G37" s="3">
        <f>IFERROR(VLOOKUP(D37,'1 Apertura de Cursos'!$D$3:$E$122,2,FALSE),0)</f>
        <v>0</v>
      </c>
    </row>
    <row r="38" spans="2:7" x14ac:dyDescent="0.3">
      <c r="B38" s="5">
        <v>36</v>
      </c>
      <c r="C38" s="4"/>
      <c r="D38" s="2"/>
      <c r="E38" s="87"/>
      <c r="F38" s="23"/>
      <c r="G38" s="3">
        <f>IFERROR(VLOOKUP(D38,'1 Apertura de Cursos'!$D$3:$E$122,2,FALSE),0)</f>
        <v>0</v>
      </c>
    </row>
    <row r="39" spans="2:7" x14ac:dyDescent="0.3">
      <c r="B39" s="5">
        <v>37</v>
      </c>
      <c r="C39" s="4"/>
      <c r="D39" s="2"/>
      <c r="E39" s="87"/>
      <c r="F39" s="23"/>
      <c r="G39" s="3">
        <f>IFERROR(VLOOKUP(D39,'1 Apertura de Cursos'!$D$3:$E$122,2,FALSE),0)</f>
        <v>0</v>
      </c>
    </row>
    <row r="40" spans="2:7" x14ac:dyDescent="0.3">
      <c r="B40" s="5">
        <v>38</v>
      </c>
      <c r="C40" s="4"/>
      <c r="D40" s="2"/>
      <c r="E40" s="87"/>
      <c r="F40" s="23"/>
      <c r="G40" s="3">
        <f>IFERROR(VLOOKUP(D40,'1 Apertura de Cursos'!$D$3:$E$122,2,FALSE),0)</f>
        <v>0</v>
      </c>
    </row>
    <row r="41" spans="2:7" x14ac:dyDescent="0.3">
      <c r="B41" s="5">
        <v>39</v>
      </c>
      <c r="C41" s="4"/>
      <c r="D41" s="2"/>
      <c r="E41" s="87"/>
      <c r="F41" s="23"/>
      <c r="G41" s="3">
        <f>IFERROR(VLOOKUP(D41,'1 Apertura de Cursos'!$D$3:$E$122,2,FALSE),0)</f>
        <v>0</v>
      </c>
    </row>
    <row r="42" spans="2:7" x14ac:dyDescent="0.3">
      <c r="B42" s="5">
        <v>40</v>
      </c>
      <c r="C42" s="4"/>
      <c r="D42" s="2"/>
      <c r="E42" s="87"/>
      <c r="F42" s="23"/>
      <c r="G42" s="3">
        <f>IFERROR(VLOOKUP(D42,'1 Apertura de Cursos'!$D$3:$E$122,2,FALSE),0)</f>
        <v>0</v>
      </c>
    </row>
    <row r="43" spans="2:7" x14ac:dyDescent="0.3">
      <c r="B43" s="5">
        <v>41</v>
      </c>
      <c r="C43" s="4"/>
      <c r="D43" s="2"/>
      <c r="E43" s="87"/>
      <c r="F43" s="23"/>
      <c r="G43" s="3">
        <f>IFERROR(VLOOKUP(D43,'1 Apertura de Cursos'!$D$3:$E$122,2,FALSE),0)</f>
        <v>0</v>
      </c>
    </row>
    <row r="44" spans="2:7" x14ac:dyDescent="0.3">
      <c r="B44" s="5">
        <v>42</v>
      </c>
      <c r="C44" s="4"/>
      <c r="D44" s="2"/>
      <c r="E44" s="87"/>
      <c r="F44" s="23"/>
      <c r="G44" s="3">
        <f>IFERROR(VLOOKUP(D44,'1 Apertura de Cursos'!$D$3:$E$122,2,FALSE),0)</f>
        <v>0</v>
      </c>
    </row>
    <row r="45" spans="2:7" x14ac:dyDescent="0.3">
      <c r="B45" s="5">
        <v>43</v>
      </c>
      <c r="C45" s="4"/>
      <c r="D45" s="2"/>
      <c r="E45" s="87"/>
      <c r="F45" s="23"/>
      <c r="G45" s="3">
        <f>IFERROR(VLOOKUP(D45,'1 Apertura de Cursos'!$D$3:$E$122,2,FALSE),0)</f>
        <v>0</v>
      </c>
    </row>
    <row r="46" spans="2:7" x14ac:dyDescent="0.3">
      <c r="B46" s="5">
        <v>44</v>
      </c>
      <c r="C46" s="4"/>
      <c r="D46" s="2"/>
      <c r="E46" s="87"/>
      <c r="F46" s="23"/>
      <c r="G46" s="3">
        <f>IFERROR(VLOOKUP(D46,'1 Apertura de Cursos'!$D$3:$E$122,2,FALSE),0)</f>
        <v>0</v>
      </c>
    </row>
    <row r="47" spans="2:7" x14ac:dyDescent="0.3">
      <c r="B47" s="5">
        <v>45</v>
      </c>
      <c r="C47" s="4"/>
      <c r="D47" s="2"/>
      <c r="E47" s="87"/>
      <c r="F47" s="23"/>
      <c r="G47" s="3">
        <f>IFERROR(VLOOKUP(D47,'1 Apertura de Cursos'!$D$3:$E$122,2,FALSE),0)</f>
        <v>0</v>
      </c>
    </row>
    <row r="48" spans="2:7" x14ac:dyDescent="0.3">
      <c r="B48" s="5">
        <v>46</v>
      </c>
      <c r="C48" s="4"/>
      <c r="D48" s="2"/>
      <c r="E48" s="87"/>
      <c r="F48" s="23"/>
      <c r="G48" s="3">
        <f>IFERROR(VLOOKUP(D48,'1 Apertura de Cursos'!$D$3:$E$122,2,FALSE),0)</f>
        <v>0</v>
      </c>
    </row>
  </sheetData>
  <protectedRanges>
    <protectedRange algorithmName="SHA-512" hashValue="Zu/MHJKWfvdnjR1J5BYNX8n/nfmOD36JDyyjjiHIko674PETHyRoxgFaMkBXIzG02xbveESyfpo0danvcDHrow==" saltValue="ZWue5zzzubMsiO8oJkKg5g==" spinCount="100000" sqref="I1:J6" name="Rango1"/>
  </protectedRanges>
  <mergeCells count="2">
    <mergeCell ref="G1:G2"/>
    <mergeCell ref="B1:D1"/>
  </mergeCells>
  <conditionalFormatting sqref="J6">
    <cfRule type="cellIs" dxfId="1" priority="1" operator="notEqual">
      <formula>0</formula>
    </cfRule>
    <cfRule type="cellIs" dxfId="0" priority="2"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17F8-793B-4365-9A71-5BB8A791B171}">
  <sheetPr>
    <tabColor theme="5" tint="0.39997558519241921"/>
  </sheetPr>
  <dimension ref="A1:BZ34"/>
  <sheetViews>
    <sheetView tabSelected="1" topLeftCell="AP28" zoomScale="85" zoomScaleNormal="85" workbookViewId="0">
      <selection activeCell="AZ40" sqref="AZ40"/>
    </sheetView>
  </sheetViews>
  <sheetFormatPr baseColWidth="10" defaultRowHeight="14.4" x14ac:dyDescent="0.3"/>
  <cols>
    <col min="3" max="3" width="15.5546875" bestFit="1" customWidth="1"/>
    <col min="4" max="4" width="10" bestFit="1" customWidth="1"/>
    <col min="10" max="10" width="39.44140625" bestFit="1" customWidth="1"/>
    <col min="32" max="32" width="28" bestFit="1" customWidth="1"/>
    <col min="36" max="36" width="7.44140625" bestFit="1" customWidth="1"/>
    <col min="40" max="40" width="13.21875" bestFit="1" customWidth="1"/>
    <col min="41" max="41" width="59.6640625" bestFit="1" customWidth="1"/>
    <col min="47" max="47" width="13.88671875" bestFit="1" customWidth="1"/>
    <col min="48" max="48" width="13" bestFit="1" customWidth="1"/>
    <col min="52" max="52" width="14.21875" bestFit="1" customWidth="1"/>
    <col min="54" max="54" width="52.44140625" bestFit="1" customWidth="1"/>
    <col min="71" max="77" width="67.88671875" customWidth="1"/>
    <col min="78" max="78" width="16.5546875" customWidth="1"/>
  </cols>
  <sheetData>
    <row r="1" spans="1:78" s="30" customFormat="1" ht="124.2" x14ac:dyDescent="0.3">
      <c r="A1" s="89" t="s">
        <v>0</v>
      </c>
      <c r="B1" s="90" t="s">
        <v>1</v>
      </c>
      <c r="C1" s="90" t="s">
        <v>1408</v>
      </c>
      <c r="D1" s="90" t="s">
        <v>3</v>
      </c>
      <c r="E1" s="90" t="s">
        <v>4</v>
      </c>
      <c r="F1" s="90" t="s">
        <v>5</v>
      </c>
      <c r="G1" s="90" t="s">
        <v>6</v>
      </c>
      <c r="H1" s="91" t="s">
        <v>7</v>
      </c>
      <c r="I1" s="90" t="s">
        <v>8</v>
      </c>
      <c r="J1" s="90" t="s">
        <v>9</v>
      </c>
      <c r="K1" s="92" t="s">
        <v>1409</v>
      </c>
      <c r="L1" s="90" t="s">
        <v>1405</v>
      </c>
      <c r="M1" s="90" t="s">
        <v>1406</v>
      </c>
      <c r="N1" s="90" t="s">
        <v>13</v>
      </c>
      <c r="O1" s="90" t="s">
        <v>14</v>
      </c>
      <c r="P1" s="90" t="s">
        <v>15</v>
      </c>
      <c r="Q1" s="90" t="s">
        <v>16</v>
      </c>
      <c r="R1" s="90" t="s">
        <v>17</v>
      </c>
      <c r="S1" s="90" t="s">
        <v>1410</v>
      </c>
      <c r="T1" s="90" t="s">
        <v>19</v>
      </c>
      <c r="U1" s="90" t="s">
        <v>20</v>
      </c>
      <c r="V1" s="90" t="s">
        <v>21</v>
      </c>
      <c r="W1" s="90" t="s">
        <v>22</v>
      </c>
      <c r="X1" s="90" t="s">
        <v>23</v>
      </c>
      <c r="Y1" s="90" t="s">
        <v>24</v>
      </c>
      <c r="Z1" s="90" t="s">
        <v>25</v>
      </c>
      <c r="AA1" s="90" t="s">
        <v>26</v>
      </c>
      <c r="AB1" s="90" t="s">
        <v>1411</v>
      </c>
      <c r="AC1" s="90" t="s">
        <v>28</v>
      </c>
      <c r="AD1" s="90" t="s">
        <v>1412</v>
      </c>
      <c r="AE1" s="91" t="s">
        <v>32</v>
      </c>
      <c r="AF1" s="90" t="s">
        <v>1413</v>
      </c>
      <c r="AG1" s="93" t="s">
        <v>1414</v>
      </c>
      <c r="AH1" s="93" t="s">
        <v>1415</v>
      </c>
      <c r="AI1" s="93" t="s">
        <v>1416</v>
      </c>
      <c r="AJ1" s="91" t="s">
        <v>33</v>
      </c>
      <c r="AK1" s="90" t="s">
        <v>30</v>
      </c>
      <c r="AL1" s="90" t="s">
        <v>1417</v>
      </c>
      <c r="AM1" s="90" t="s">
        <v>34</v>
      </c>
      <c r="AN1" s="16" t="s">
        <v>1407</v>
      </c>
      <c r="AO1" s="16" t="s">
        <v>1314</v>
      </c>
      <c r="AP1" s="16" t="s">
        <v>1315</v>
      </c>
      <c r="AQ1" s="16" t="s">
        <v>1316</v>
      </c>
      <c r="AR1" s="16" t="s">
        <v>1317</v>
      </c>
      <c r="AS1" s="16" t="s">
        <v>1318</v>
      </c>
      <c r="AT1" s="16" t="s">
        <v>1319</v>
      </c>
      <c r="AU1" s="16" t="s">
        <v>41</v>
      </c>
      <c r="AV1" s="16" t="s">
        <v>38</v>
      </c>
      <c r="AW1" s="16" t="s">
        <v>1320</v>
      </c>
      <c r="AX1" s="16" t="s">
        <v>1321</v>
      </c>
      <c r="AY1" s="16" t="s">
        <v>1322</v>
      </c>
      <c r="AZ1" s="16" t="s">
        <v>1323</v>
      </c>
      <c r="BA1" s="18" t="s">
        <v>1388</v>
      </c>
      <c r="BB1" s="18" t="s">
        <v>1324</v>
      </c>
      <c r="BC1" s="18" t="s">
        <v>1390</v>
      </c>
      <c r="BD1" s="18" t="s">
        <v>1389</v>
      </c>
      <c r="BE1" s="18" t="s">
        <v>1391</v>
      </c>
      <c r="BF1" s="18" t="s">
        <v>1392</v>
      </c>
      <c r="BG1" s="18" t="s">
        <v>1393</v>
      </c>
      <c r="BH1" s="18" t="s">
        <v>1394</v>
      </c>
      <c r="BI1" s="18" t="s">
        <v>1395</v>
      </c>
      <c r="BJ1" s="18" t="s">
        <v>1396</v>
      </c>
      <c r="BK1" s="18" t="s">
        <v>1397</v>
      </c>
      <c r="BL1" s="18" t="s">
        <v>1398</v>
      </c>
      <c r="BM1" s="18" t="s">
        <v>1399</v>
      </c>
      <c r="BN1" s="18" t="s">
        <v>1400</v>
      </c>
      <c r="BO1" s="18" t="s">
        <v>1401</v>
      </c>
      <c r="BP1" s="18" t="s">
        <v>1402</v>
      </c>
      <c r="BQ1" s="18" t="s">
        <v>1403</v>
      </c>
      <c r="BR1" s="88" t="s">
        <v>1404</v>
      </c>
      <c r="BS1" s="17" t="s">
        <v>1325</v>
      </c>
      <c r="BT1" s="17" t="s">
        <v>1326</v>
      </c>
      <c r="BU1" s="17" t="s">
        <v>1327</v>
      </c>
      <c r="BV1" s="17" t="s">
        <v>1328</v>
      </c>
      <c r="BW1" s="17" t="s">
        <v>1329</v>
      </c>
      <c r="BX1" s="17" t="s">
        <v>1330</v>
      </c>
      <c r="BY1" s="17" t="s">
        <v>1331</v>
      </c>
      <c r="BZ1" s="88" t="s">
        <v>1332</v>
      </c>
    </row>
    <row r="2" spans="1:78" s="110" customFormat="1" ht="57.6" x14ac:dyDescent="0.3">
      <c r="A2" s="113">
        <v>18220</v>
      </c>
      <c r="B2" s="114" t="s">
        <v>1376</v>
      </c>
      <c r="C2" s="114" t="s">
        <v>1377</v>
      </c>
      <c r="D2" s="114" t="s">
        <v>1458</v>
      </c>
      <c r="E2" s="114">
        <v>2026</v>
      </c>
      <c r="F2" s="114">
        <v>2026</v>
      </c>
      <c r="G2" s="113" t="s">
        <v>1447</v>
      </c>
      <c r="H2" s="113" t="s">
        <v>52</v>
      </c>
      <c r="I2" s="113" t="s">
        <v>1448</v>
      </c>
      <c r="J2" s="115" t="s">
        <v>693</v>
      </c>
      <c r="K2" s="113" t="s">
        <v>694</v>
      </c>
      <c r="L2" s="113" t="s">
        <v>1449</v>
      </c>
      <c r="M2" s="113" t="s">
        <v>1450</v>
      </c>
      <c r="N2" s="113">
        <v>5</v>
      </c>
      <c r="O2" s="113" t="s">
        <v>775</v>
      </c>
      <c r="P2" s="113" t="s">
        <v>1451</v>
      </c>
      <c r="Q2" s="113" t="s">
        <v>1452</v>
      </c>
      <c r="R2" s="113" t="s">
        <v>61</v>
      </c>
      <c r="S2" s="113" t="s">
        <v>107</v>
      </c>
      <c r="T2" s="113" t="s">
        <v>63</v>
      </c>
      <c r="U2" s="113">
        <v>15</v>
      </c>
      <c r="V2" s="113">
        <v>130</v>
      </c>
      <c r="W2" s="113">
        <v>55</v>
      </c>
      <c r="X2" s="115">
        <v>185</v>
      </c>
      <c r="Y2" s="113">
        <v>4</v>
      </c>
      <c r="Z2" s="113" t="s">
        <v>64</v>
      </c>
      <c r="AA2" s="113" t="s">
        <v>67</v>
      </c>
      <c r="AB2" s="113" t="s">
        <v>67</v>
      </c>
      <c r="AC2" s="113"/>
      <c r="AD2" s="115" t="s">
        <v>1453</v>
      </c>
      <c r="AE2" s="113" t="s">
        <v>67</v>
      </c>
      <c r="AF2" s="113" t="s">
        <v>1436</v>
      </c>
      <c r="AG2" s="113" t="s">
        <v>1436</v>
      </c>
      <c r="AH2" s="116" t="s">
        <v>1436</v>
      </c>
      <c r="AI2" s="116" t="s">
        <v>1436</v>
      </c>
      <c r="AJ2" s="116">
        <v>47</v>
      </c>
      <c r="AK2" s="116" t="s">
        <v>1436</v>
      </c>
      <c r="AL2" s="116" t="s">
        <v>1436</v>
      </c>
      <c r="AM2" s="113">
        <v>3</v>
      </c>
      <c r="AN2" s="117" t="s">
        <v>1439</v>
      </c>
      <c r="AO2" s="117" t="s">
        <v>1461</v>
      </c>
      <c r="AP2" s="115">
        <v>185</v>
      </c>
      <c r="AQ2" s="116">
        <v>47</v>
      </c>
      <c r="AR2" s="118">
        <v>6596</v>
      </c>
      <c r="AS2" s="116" t="s">
        <v>1436</v>
      </c>
      <c r="AT2" s="116" t="s">
        <v>1436</v>
      </c>
      <c r="AU2" s="119">
        <v>18303900</v>
      </c>
      <c r="AV2" s="119">
        <v>2820000</v>
      </c>
      <c r="AW2" s="116" t="s">
        <v>1436</v>
      </c>
      <c r="AX2" s="116" t="s">
        <v>1436</v>
      </c>
      <c r="AY2" s="116" t="s">
        <v>1436</v>
      </c>
      <c r="AZ2" s="120">
        <v>21123900</v>
      </c>
      <c r="BA2" s="116" t="s">
        <v>64</v>
      </c>
      <c r="BB2" s="116" t="s">
        <v>1436</v>
      </c>
      <c r="BC2" s="121">
        <v>7</v>
      </c>
      <c r="BD2" s="121">
        <v>5</v>
      </c>
      <c r="BE2" s="116" t="s">
        <v>1436</v>
      </c>
      <c r="BF2" s="116" t="s">
        <v>1436</v>
      </c>
      <c r="BG2" s="116" t="s">
        <v>1436</v>
      </c>
      <c r="BH2" s="116" t="s">
        <v>1436</v>
      </c>
      <c r="BI2" s="116" t="s">
        <v>1436</v>
      </c>
      <c r="BJ2" s="116" t="s">
        <v>1436</v>
      </c>
      <c r="BK2" s="116" t="s">
        <v>1436</v>
      </c>
      <c r="BL2" s="121">
        <v>7</v>
      </c>
      <c r="BM2" s="121">
        <v>7</v>
      </c>
      <c r="BN2" s="121">
        <v>7</v>
      </c>
      <c r="BO2" s="121">
        <v>7</v>
      </c>
      <c r="BP2" s="121">
        <v>7</v>
      </c>
      <c r="BQ2" s="121">
        <v>7</v>
      </c>
      <c r="BR2" s="122">
        <v>6.7999999999999989</v>
      </c>
      <c r="BS2" s="116" t="s">
        <v>64</v>
      </c>
      <c r="BT2" s="123" t="s">
        <v>1462</v>
      </c>
      <c r="BU2" s="123" t="s">
        <v>1463</v>
      </c>
      <c r="BV2" s="123" t="s">
        <v>1464</v>
      </c>
      <c r="BW2" s="123" t="s">
        <v>1465</v>
      </c>
      <c r="BX2" s="123" t="s">
        <v>1466</v>
      </c>
      <c r="BY2" s="123" t="s">
        <v>1467</v>
      </c>
      <c r="BZ2" s="124" t="s">
        <v>1524</v>
      </c>
    </row>
    <row r="3" spans="1:78" s="110" customFormat="1" ht="57.6" x14ac:dyDescent="0.3">
      <c r="A3" s="113">
        <v>18220</v>
      </c>
      <c r="B3" s="114" t="s">
        <v>1376</v>
      </c>
      <c r="C3" s="114" t="s">
        <v>1377</v>
      </c>
      <c r="D3" s="114" t="s">
        <v>1458</v>
      </c>
      <c r="E3" s="114">
        <v>2026</v>
      </c>
      <c r="F3" s="114">
        <v>2026</v>
      </c>
      <c r="G3" s="113" t="s">
        <v>1447</v>
      </c>
      <c r="H3" s="113" t="s">
        <v>52</v>
      </c>
      <c r="I3" s="113" t="s">
        <v>1448</v>
      </c>
      <c r="J3" s="115" t="s">
        <v>693</v>
      </c>
      <c r="K3" s="113" t="s">
        <v>694</v>
      </c>
      <c r="L3" s="113" t="s">
        <v>1449</v>
      </c>
      <c r="M3" s="113" t="s">
        <v>1450</v>
      </c>
      <c r="N3" s="113">
        <v>5</v>
      </c>
      <c r="O3" s="113" t="s">
        <v>775</v>
      </c>
      <c r="P3" s="113" t="s">
        <v>1451</v>
      </c>
      <c r="Q3" s="113" t="s">
        <v>1452</v>
      </c>
      <c r="R3" s="113" t="s">
        <v>61</v>
      </c>
      <c r="S3" s="113" t="s">
        <v>107</v>
      </c>
      <c r="T3" s="113" t="s">
        <v>63</v>
      </c>
      <c r="U3" s="113">
        <v>15</v>
      </c>
      <c r="V3" s="113">
        <v>130</v>
      </c>
      <c r="W3" s="113">
        <v>55</v>
      </c>
      <c r="X3" s="115">
        <v>185</v>
      </c>
      <c r="Y3" s="113">
        <v>4</v>
      </c>
      <c r="Z3" s="113" t="s">
        <v>64</v>
      </c>
      <c r="AA3" s="113" t="s">
        <v>67</v>
      </c>
      <c r="AB3" s="113" t="s">
        <v>67</v>
      </c>
      <c r="AC3" s="113"/>
      <c r="AD3" s="115" t="s">
        <v>1453</v>
      </c>
      <c r="AE3" s="113" t="s">
        <v>67</v>
      </c>
      <c r="AF3" s="113" t="s">
        <v>1436</v>
      </c>
      <c r="AG3" s="113" t="s">
        <v>1436</v>
      </c>
      <c r="AH3" s="116" t="s">
        <v>1436</v>
      </c>
      <c r="AI3" s="116" t="s">
        <v>1436</v>
      </c>
      <c r="AJ3" s="116">
        <v>47</v>
      </c>
      <c r="AK3" s="116" t="s">
        <v>1436</v>
      </c>
      <c r="AL3" s="116" t="s">
        <v>1436</v>
      </c>
      <c r="AM3" s="113">
        <v>3</v>
      </c>
      <c r="AN3" s="117" t="s">
        <v>1441</v>
      </c>
      <c r="AO3" s="117" t="s">
        <v>1426</v>
      </c>
      <c r="AP3" s="115">
        <v>185</v>
      </c>
      <c r="AQ3" s="116">
        <v>47</v>
      </c>
      <c r="AR3" s="111">
        <v>6596</v>
      </c>
      <c r="AS3" s="116" t="s">
        <v>1436</v>
      </c>
      <c r="AT3" s="116" t="s">
        <v>1436</v>
      </c>
      <c r="AU3" s="119">
        <v>18303900</v>
      </c>
      <c r="AV3" s="119">
        <v>2820000</v>
      </c>
      <c r="AW3" s="116" t="s">
        <v>1436</v>
      </c>
      <c r="AX3" s="116" t="s">
        <v>1436</v>
      </c>
      <c r="AY3" s="116" t="s">
        <v>1436</v>
      </c>
      <c r="AZ3" s="120">
        <v>21123900</v>
      </c>
      <c r="BA3" s="116" t="s">
        <v>64</v>
      </c>
      <c r="BB3" s="116" t="s">
        <v>1436</v>
      </c>
      <c r="BC3" s="121">
        <v>3</v>
      </c>
      <c r="BD3" s="121">
        <v>7</v>
      </c>
      <c r="BE3" s="116" t="s">
        <v>1436</v>
      </c>
      <c r="BF3" s="116" t="s">
        <v>1436</v>
      </c>
      <c r="BG3" s="116" t="s">
        <v>1436</v>
      </c>
      <c r="BH3" s="116" t="s">
        <v>1436</v>
      </c>
      <c r="BI3" s="116" t="s">
        <v>1436</v>
      </c>
      <c r="BJ3" s="116" t="s">
        <v>1436</v>
      </c>
      <c r="BK3" s="116" t="s">
        <v>1436</v>
      </c>
      <c r="BL3" s="121">
        <v>7</v>
      </c>
      <c r="BM3" s="121">
        <v>7</v>
      </c>
      <c r="BN3" s="121">
        <v>7</v>
      </c>
      <c r="BO3" s="121">
        <v>7</v>
      </c>
      <c r="BP3" s="121">
        <v>7</v>
      </c>
      <c r="BQ3" s="121">
        <v>7</v>
      </c>
      <c r="BR3" s="122">
        <v>6.5999999999999988</v>
      </c>
      <c r="BS3" s="116" t="s">
        <v>67</v>
      </c>
      <c r="BT3" s="123" t="s">
        <v>1468</v>
      </c>
      <c r="BU3" s="123" t="s">
        <v>1469</v>
      </c>
      <c r="BV3" s="123" t="s">
        <v>1470</v>
      </c>
      <c r="BW3" s="123" t="s">
        <v>1471</v>
      </c>
      <c r="BX3" s="123" t="s">
        <v>1466</v>
      </c>
      <c r="BY3" s="123" t="s">
        <v>1467</v>
      </c>
      <c r="BZ3" s="124" t="s">
        <v>1525</v>
      </c>
    </row>
    <row r="4" spans="1:78" s="110" customFormat="1" ht="72" x14ac:dyDescent="0.3">
      <c r="A4" s="113">
        <v>18220</v>
      </c>
      <c r="B4" s="114" t="s">
        <v>1376</v>
      </c>
      <c r="C4" s="114" t="s">
        <v>1377</v>
      </c>
      <c r="D4" s="114" t="s">
        <v>1458</v>
      </c>
      <c r="E4" s="114">
        <v>2026</v>
      </c>
      <c r="F4" s="114">
        <v>2026</v>
      </c>
      <c r="G4" s="113" t="s">
        <v>1447</v>
      </c>
      <c r="H4" s="113" t="s">
        <v>52</v>
      </c>
      <c r="I4" s="113" t="s">
        <v>1448</v>
      </c>
      <c r="J4" s="115" t="s">
        <v>693</v>
      </c>
      <c r="K4" s="113" t="s">
        <v>694</v>
      </c>
      <c r="L4" s="113" t="s">
        <v>1449</v>
      </c>
      <c r="M4" s="113" t="s">
        <v>1450</v>
      </c>
      <c r="N4" s="113">
        <v>5</v>
      </c>
      <c r="O4" s="113" t="s">
        <v>775</v>
      </c>
      <c r="P4" s="113" t="s">
        <v>1451</v>
      </c>
      <c r="Q4" s="113" t="s">
        <v>1452</v>
      </c>
      <c r="R4" s="113" t="s">
        <v>61</v>
      </c>
      <c r="S4" s="113" t="s">
        <v>107</v>
      </c>
      <c r="T4" s="113" t="s">
        <v>63</v>
      </c>
      <c r="U4" s="113">
        <v>15</v>
      </c>
      <c r="V4" s="113">
        <v>130</v>
      </c>
      <c r="W4" s="113">
        <v>55</v>
      </c>
      <c r="X4" s="115">
        <v>185</v>
      </c>
      <c r="Y4" s="113">
        <v>4</v>
      </c>
      <c r="Z4" s="113" t="s">
        <v>64</v>
      </c>
      <c r="AA4" s="113" t="s">
        <v>67</v>
      </c>
      <c r="AB4" s="113" t="s">
        <v>67</v>
      </c>
      <c r="AC4" s="113"/>
      <c r="AD4" s="115" t="s">
        <v>1453</v>
      </c>
      <c r="AE4" s="113" t="s">
        <v>67</v>
      </c>
      <c r="AF4" s="113" t="s">
        <v>1436</v>
      </c>
      <c r="AG4" s="113" t="s">
        <v>1436</v>
      </c>
      <c r="AH4" s="116" t="s">
        <v>1436</v>
      </c>
      <c r="AI4" s="116" t="s">
        <v>1436</v>
      </c>
      <c r="AJ4" s="116">
        <v>47</v>
      </c>
      <c r="AK4" s="116" t="s">
        <v>1436</v>
      </c>
      <c r="AL4" s="116" t="s">
        <v>1436</v>
      </c>
      <c r="AM4" s="113">
        <v>3</v>
      </c>
      <c r="AN4" s="117" t="s">
        <v>1444</v>
      </c>
      <c r="AO4" s="117" t="s">
        <v>1445</v>
      </c>
      <c r="AP4" s="115">
        <v>185</v>
      </c>
      <c r="AQ4" s="116">
        <v>47</v>
      </c>
      <c r="AR4" s="118">
        <v>6596</v>
      </c>
      <c r="AS4" s="116" t="s">
        <v>1436</v>
      </c>
      <c r="AT4" s="116" t="s">
        <v>1436</v>
      </c>
      <c r="AU4" s="119">
        <v>18303900</v>
      </c>
      <c r="AV4" s="119">
        <v>2820000</v>
      </c>
      <c r="AW4" s="116" t="s">
        <v>1436</v>
      </c>
      <c r="AX4" s="116" t="s">
        <v>1436</v>
      </c>
      <c r="AY4" s="116" t="s">
        <v>1436</v>
      </c>
      <c r="AZ4" s="120">
        <v>21123900</v>
      </c>
      <c r="BA4" s="116" t="s">
        <v>64</v>
      </c>
      <c r="BB4" s="116" t="s">
        <v>1436</v>
      </c>
      <c r="BC4" s="121">
        <v>1</v>
      </c>
      <c r="BD4" s="121">
        <v>7</v>
      </c>
      <c r="BE4" s="116" t="s">
        <v>1436</v>
      </c>
      <c r="BF4" s="116" t="s">
        <v>1436</v>
      </c>
      <c r="BG4" s="116" t="s">
        <v>1436</v>
      </c>
      <c r="BH4" s="116" t="s">
        <v>1436</v>
      </c>
      <c r="BI4" s="116" t="s">
        <v>1436</v>
      </c>
      <c r="BJ4" s="116" t="s">
        <v>1436</v>
      </c>
      <c r="BK4" s="116" t="s">
        <v>1436</v>
      </c>
      <c r="BL4" s="121">
        <v>7</v>
      </c>
      <c r="BM4" s="121">
        <v>7</v>
      </c>
      <c r="BN4" s="121">
        <v>5</v>
      </c>
      <c r="BO4" s="121">
        <v>1</v>
      </c>
      <c r="BP4" s="121">
        <v>7</v>
      </c>
      <c r="BQ4" s="121">
        <v>7</v>
      </c>
      <c r="BR4" s="122">
        <v>5.7</v>
      </c>
      <c r="BS4" s="116" t="s">
        <v>67</v>
      </c>
      <c r="BT4" s="123" t="s">
        <v>1472</v>
      </c>
      <c r="BU4" s="123" t="s">
        <v>1473</v>
      </c>
      <c r="BV4" s="123" t="s">
        <v>1474</v>
      </c>
      <c r="BW4" s="123" t="s">
        <v>1475</v>
      </c>
      <c r="BX4" s="123" t="s">
        <v>1466</v>
      </c>
      <c r="BY4" s="123" t="s">
        <v>1467</v>
      </c>
      <c r="BZ4" s="124" t="s">
        <v>1526</v>
      </c>
    </row>
    <row r="5" spans="1:78" s="110" customFormat="1" ht="57.6" x14ac:dyDescent="0.3">
      <c r="A5" s="113">
        <v>18228</v>
      </c>
      <c r="B5" s="114" t="s">
        <v>1376</v>
      </c>
      <c r="C5" s="114" t="s">
        <v>1377</v>
      </c>
      <c r="D5" s="114" t="s">
        <v>1458</v>
      </c>
      <c r="E5" s="114">
        <v>2026</v>
      </c>
      <c r="F5" s="114">
        <v>2026</v>
      </c>
      <c r="G5" s="113" t="s">
        <v>1447</v>
      </c>
      <c r="H5" s="113" t="s">
        <v>52</v>
      </c>
      <c r="I5" s="113" t="s">
        <v>1448</v>
      </c>
      <c r="J5" s="115" t="s">
        <v>762</v>
      </c>
      <c r="K5" s="113" t="s">
        <v>763</v>
      </c>
      <c r="L5" s="113" t="s">
        <v>1449</v>
      </c>
      <c r="M5" s="113" t="s">
        <v>1450</v>
      </c>
      <c r="N5" s="113">
        <v>5</v>
      </c>
      <c r="O5" s="113" t="s">
        <v>775</v>
      </c>
      <c r="P5" s="113" t="s">
        <v>1454</v>
      </c>
      <c r="Q5" s="113" t="s">
        <v>1452</v>
      </c>
      <c r="R5" s="113" t="s">
        <v>61</v>
      </c>
      <c r="S5" s="113" t="s">
        <v>107</v>
      </c>
      <c r="T5" s="113" t="s">
        <v>63</v>
      </c>
      <c r="U5" s="113">
        <v>15</v>
      </c>
      <c r="V5" s="113">
        <v>108</v>
      </c>
      <c r="W5" s="113">
        <v>55</v>
      </c>
      <c r="X5" s="115">
        <v>163</v>
      </c>
      <c r="Y5" s="113">
        <v>4</v>
      </c>
      <c r="Z5" s="113" t="s">
        <v>64</v>
      </c>
      <c r="AA5" s="113" t="s">
        <v>67</v>
      </c>
      <c r="AB5" s="113" t="s">
        <v>67</v>
      </c>
      <c r="AC5" s="113"/>
      <c r="AD5" s="115" t="s">
        <v>1455</v>
      </c>
      <c r="AE5" s="113" t="s">
        <v>67</v>
      </c>
      <c r="AF5" s="113" t="s">
        <v>1436</v>
      </c>
      <c r="AG5" s="113" t="s">
        <v>1436</v>
      </c>
      <c r="AH5" s="116" t="s">
        <v>1436</v>
      </c>
      <c r="AI5" s="116" t="s">
        <v>1436</v>
      </c>
      <c r="AJ5" s="116">
        <v>41</v>
      </c>
      <c r="AK5" s="116" t="s">
        <v>1436</v>
      </c>
      <c r="AL5" s="116" t="s">
        <v>1436</v>
      </c>
      <c r="AM5" s="113">
        <v>3</v>
      </c>
      <c r="AN5" s="117" t="s">
        <v>1441</v>
      </c>
      <c r="AO5" s="117" t="s">
        <v>1426</v>
      </c>
      <c r="AP5" s="115">
        <v>163</v>
      </c>
      <c r="AQ5" s="116">
        <v>41</v>
      </c>
      <c r="AR5" s="118">
        <v>6596</v>
      </c>
      <c r="AS5" s="116" t="s">
        <v>1436</v>
      </c>
      <c r="AT5" s="116" t="s">
        <v>1436</v>
      </c>
      <c r="AU5" s="119">
        <v>16127220</v>
      </c>
      <c r="AV5" s="119">
        <v>2460000</v>
      </c>
      <c r="AW5" s="116" t="s">
        <v>1436</v>
      </c>
      <c r="AX5" s="116" t="s">
        <v>1436</v>
      </c>
      <c r="AY5" s="116" t="s">
        <v>1436</v>
      </c>
      <c r="AZ5" s="120">
        <v>18587220</v>
      </c>
      <c r="BA5" s="116" t="s">
        <v>64</v>
      </c>
      <c r="BB5" s="116" t="s">
        <v>1436</v>
      </c>
      <c r="BC5" s="121">
        <v>3</v>
      </c>
      <c r="BD5" s="121">
        <v>7</v>
      </c>
      <c r="BE5" s="116" t="s">
        <v>1436</v>
      </c>
      <c r="BF5" s="116" t="s">
        <v>1436</v>
      </c>
      <c r="BG5" s="116" t="s">
        <v>1436</v>
      </c>
      <c r="BH5" s="116" t="s">
        <v>1436</v>
      </c>
      <c r="BI5" s="116" t="s">
        <v>1436</v>
      </c>
      <c r="BJ5" s="116" t="s">
        <v>1436</v>
      </c>
      <c r="BK5" s="116" t="s">
        <v>1436</v>
      </c>
      <c r="BL5" s="121">
        <v>7</v>
      </c>
      <c r="BM5" s="121">
        <v>7</v>
      </c>
      <c r="BN5" s="121">
        <v>7</v>
      </c>
      <c r="BO5" s="121">
        <v>7</v>
      </c>
      <c r="BP5" s="121">
        <v>7</v>
      </c>
      <c r="BQ5" s="121">
        <v>7</v>
      </c>
      <c r="BR5" s="122">
        <v>6.6</v>
      </c>
      <c r="BS5" s="116" t="s">
        <v>64</v>
      </c>
      <c r="BT5" s="123" t="s">
        <v>1468</v>
      </c>
      <c r="BU5" s="123" t="s">
        <v>1469</v>
      </c>
      <c r="BV5" s="123" t="s">
        <v>1470</v>
      </c>
      <c r="BW5" s="125" t="s">
        <v>1523</v>
      </c>
      <c r="BX5" s="123" t="s">
        <v>1476</v>
      </c>
      <c r="BY5" s="123" t="s">
        <v>1477</v>
      </c>
      <c r="BZ5" s="124" t="s">
        <v>1524</v>
      </c>
    </row>
    <row r="6" spans="1:78" s="110" customFormat="1" ht="72" x14ac:dyDescent="0.3">
      <c r="A6" s="113">
        <v>18228</v>
      </c>
      <c r="B6" s="114" t="s">
        <v>1376</v>
      </c>
      <c r="C6" s="114" t="s">
        <v>1377</v>
      </c>
      <c r="D6" s="114" t="s">
        <v>1458</v>
      </c>
      <c r="E6" s="114">
        <v>2026</v>
      </c>
      <c r="F6" s="114">
        <v>2026</v>
      </c>
      <c r="G6" s="113" t="s">
        <v>1447</v>
      </c>
      <c r="H6" s="113" t="s">
        <v>52</v>
      </c>
      <c r="I6" s="113" t="s">
        <v>1448</v>
      </c>
      <c r="J6" s="115" t="s">
        <v>762</v>
      </c>
      <c r="K6" s="113" t="s">
        <v>763</v>
      </c>
      <c r="L6" s="113" t="s">
        <v>1449</v>
      </c>
      <c r="M6" s="113" t="s">
        <v>1450</v>
      </c>
      <c r="N6" s="113">
        <v>5</v>
      </c>
      <c r="O6" s="113" t="s">
        <v>775</v>
      </c>
      <c r="P6" s="113" t="s">
        <v>1454</v>
      </c>
      <c r="Q6" s="113" t="s">
        <v>1452</v>
      </c>
      <c r="R6" s="113" t="s">
        <v>61</v>
      </c>
      <c r="S6" s="113" t="s">
        <v>107</v>
      </c>
      <c r="T6" s="113" t="s">
        <v>63</v>
      </c>
      <c r="U6" s="113">
        <v>15</v>
      </c>
      <c r="V6" s="113">
        <v>108</v>
      </c>
      <c r="W6" s="113">
        <v>55</v>
      </c>
      <c r="X6" s="115">
        <v>163</v>
      </c>
      <c r="Y6" s="113">
        <v>4</v>
      </c>
      <c r="Z6" s="113" t="s">
        <v>64</v>
      </c>
      <c r="AA6" s="113" t="s">
        <v>67</v>
      </c>
      <c r="AB6" s="113" t="s">
        <v>67</v>
      </c>
      <c r="AC6" s="113"/>
      <c r="AD6" s="115" t="s">
        <v>1455</v>
      </c>
      <c r="AE6" s="113" t="s">
        <v>67</v>
      </c>
      <c r="AF6" s="113" t="s">
        <v>1436</v>
      </c>
      <c r="AG6" s="113" t="s">
        <v>1436</v>
      </c>
      <c r="AH6" s="116" t="s">
        <v>1436</v>
      </c>
      <c r="AI6" s="116" t="s">
        <v>1436</v>
      </c>
      <c r="AJ6" s="116">
        <v>41</v>
      </c>
      <c r="AK6" s="116" t="s">
        <v>1436</v>
      </c>
      <c r="AL6" s="116" t="s">
        <v>1436</v>
      </c>
      <c r="AM6" s="113">
        <v>3</v>
      </c>
      <c r="AN6" s="117" t="s">
        <v>1439</v>
      </c>
      <c r="AO6" s="117" t="s">
        <v>1461</v>
      </c>
      <c r="AP6" s="115">
        <v>163</v>
      </c>
      <c r="AQ6" s="116">
        <v>41</v>
      </c>
      <c r="AR6" s="111">
        <v>6596</v>
      </c>
      <c r="AS6" s="116" t="s">
        <v>1436</v>
      </c>
      <c r="AT6" s="116" t="s">
        <v>1436</v>
      </c>
      <c r="AU6" s="119">
        <v>16127220</v>
      </c>
      <c r="AV6" s="119">
        <v>2460000</v>
      </c>
      <c r="AW6" s="116" t="s">
        <v>1436</v>
      </c>
      <c r="AX6" s="116" t="s">
        <v>1436</v>
      </c>
      <c r="AY6" s="116" t="s">
        <v>1436</v>
      </c>
      <c r="AZ6" s="120">
        <v>18587220</v>
      </c>
      <c r="BA6" s="116" t="s">
        <v>64</v>
      </c>
      <c r="BB6" s="116" t="s">
        <v>1436</v>
      </c>
      <c r="BC6" s="121">
        <v>7</v>
      </c>
      <c r="BD6" s="121">
        <v>5</v>
      </c>
      <c r="BE6" s="116" t="s">
        <v>1436</v>
      </c>
      <c r="BF6" s="116" t="s">
        <v>1436</v>
      </c>
      <c r="BG6" s="116" t="s">
        <v>1436</v>
      </c>
      <c r="BH6" s="116" t="s">
        <v>1436</v>
      </c>
      <c r="BI6" s="116" t="s">
        <v>1436</v>
      </c>
      <c r="BJ6" s="116" t="s">
        <v>1436</v>
      </c>
      <c r="BK6" s="116" t="s">
        <v>1436</v>
      </c>
      <c r="BL6" s="121">
        <v>7</v>
      </c>
      <c r="BM6" s="121">
        <v>7</v>
      </c>
      <c r="BN6" s="121">
        <v>5</v>
      </c>
      <c r="BO6" s="121">
        <v>7</v>
      </c>
      <c r="BP6" s="121">
        <v>7</v>
      </c>
      <c r="BQ6" s="121">
        <v>7</v>
      </c>
      <c r="BR6" s="122">
        <v>6.4999999999999991</v>
      </c>
      <c r="BS6" s="116" t="s">
        <v>67</v>
      </c>
      <c r="BT6" s="123" t="s">
        <v>1462</v>
      </c>
      <c r="BU6" s="123" t="s">
        <v>1463</v>
      </c>
      <c r="BV6" s="123" t="s">
        <v>1464</v>
      </c>
      <c r="BW6" s="123" t="s">
        <v>1478</v>
      </c>
      <c r="BX6" s="123" t="s">
        <v>1476</v>
      </c>
      <c r="BY6" s="123" t="s">
        <v>1477</v>
      </c>
      <c r="BZ6" s="124" t="s">
        <v>1527</v>
      </c>
    </row>
    <row r="7" spans="1:78" s="110" customFormat="1" ht="57.6" x14ac:dyDescent="0.3">
      <c r="A7" s="113">
        <v>18228</v>
      </c>
      <c r="B7" s="114" t="s">
        <v>1376</v>
      </c>
      <c r="C7" s="114" t="s">
        <v>1377</v>
      </c>
      <c r="D7" s="114" t="s">
        <v>1458</v>
      </c>
      <c r="E7" s="114">
        <v>2026</v>
      </c>
      <c r="F7" s="114">
        <v>2026</v>
      </c>
      <c r="G7" s="113" t="s">
        <v>1447</v>
      </c>
      <c r="H7" s="113" t="s">
        <v>52</v>
      </c>
      <c r="I7" s="113" t="s">
        <v>1448</v>
      </c>
      <c r="J7" s="115" t="s">
        <v>762</v>
      </c>
      <c r="K7" s="113" t="s">
        <v>763</v>
      </c>
      <c r="L7" s="113" t="s">
        <v>1449</v>
      </c>
      <c r="M7" s="113" t="s">
        <v>1450</v>
      </c>
      <c r="N7" s="113">
        <v>5</v>
      </c>
      <c r="O7" s="113" t="s">
        <v>775</v>
      </c>
      <c r="P7" s="113" t="s">
        <v>1454</v>
      </c>
      <c r="Q7" s="113" t="s">
        <v>1452</v>
      </c>
      <c r="R7" s="113" t="s">
        <v>61</v>
      </c>
      <c r="S7" s="113" t="s">
        <v>107</v>
      </c>
      <c r="T7" s="113" t="s">
        <v>63</v>
      </c>
      <c r="U7" s="113">
        <v>15</v>
      </c>
      <c r="V7" s="113">
        <v>108</v>
      </c>
      <c r="W7" s="113">
        <v>55</v>
      </c>
      <c r="X7" s="115">
        <v>163</v>
      </c>
      <c r="Y7" s="113">
        <v>4</v>
      </c>
      <c r="Z7" s="113" t="s">
        <v>64</v>
      </c>
      <c r="AA7" s="113" t="s">
        <v>67</v>
      </c>
      <c r="AB7" s="113" t="s">
        <v>67</v>
      </c>
      <c r="AC7" s="113"/>
      <c r="AD7" s="115" t="s">
        <v>1455</v>
      </c>
      <c r="AE7" s="113" t="s">
        <v>67</v>
      </c>
      <c r="AF7" s="113" t="s">
        <v>1436</v>
      </c>
      <c r="AG7" s="113" t="s">
        <v>1436</v>
      </c>
      <c r="AH7" s="116" t="s">
        <v>1436</v>
      </c>
      <c r="AI7" s="116" t="s">
        <v>1436</v>
      </c>
      <c r="AJ7" s="116">
        <v>41</v>
      </c>
      <c r="AK7" s="116" t="s">
        <v>1436</v>
      </c>
      <c r="AL7" s="116" t="s">
        <v>1436</v>
      </c>
      <c r="AM7" s="113">
        <v>3</v>
      </c>
      <c r="AN7" s="117" t="s">
        <v>1443</v>
      </c>
      <c r="AO7" s="117" t="s">
        <v>1430</v>
      </c>
      <c r="AP7" s="115">
        <v>163</v>
      </c>
      <c r="AQ7" s="116">
        <v>41</v>
      </c>
      <c r="AR7" s="118">
        <v>6596</v>
      </c>
      <c r="AS7" s="116" t="s">
        <v>1436</v>
      </c>
      <c r="AT7" s="116" t="s">
        <v>1436</v>
      </c>
      <c r="AU7" s="119">
        <v>16127220</v>
      </c>
      <c r="AV7" s="119">
        <v>2460000</v>
      </c>
      <c r="AW7" s="116" t="s">
        <v>1436</v>
      </c>
      <c r="AX7" s="116" t="s">
        <v>1436</v>
      </c>
      <c r="AY7" s="116" t="s">
        <v>1436</v>
      </c>
      <c r="AZ7" s="120">
        <v>18587220</v>
      </c>
      <c r="BA7" s="116" t="s">
        <v>64</v>
      </c>
      <c r="BB7" s="116" t="s">
        <v>1436</v>
      </c>
      <c r="BC7" s="121">
        <v>5</v>
      </c>
      <c r="BD7" s="121">
        <v>7</v>
      </c>
      <c r="BE7" s="116" t="s">
        <v>1436</v>
      </c>
      <c r="BF7" s="116" t="s">
        <v>1436</v>
      </c>
      <c r="BG7" s="116" t="s">
        <v>1436</v>
      </c>
      <c r="BH7" s="116" t="s">
        <v>1436</v>
      </c>
      <c r="BI7" s="116" t="s">
        <v>1436</v>
      </c>
      <c r="BJ7" s="116" t="s">
        <v>1436</v>
      </c>
      <c r="BK7" s="116" t="s">
        <v>1436</v>
      </c>
      <c r="BL7" s="121">
        <v>7</v>
      </c>
      <c r="BM7" s="121">
        <v>7</v>
      </c>
      <c r="BN7" s="121">
        <v>5</v>
      </c>
      <c r="BO7" s="121">
        <v>7</v>
      </c>
      <c r="BP7" s="121">
        <v>7</v>
      </c>
      <c r="BQ7" s="121">
        <v>7</v>
      </c>
      <c r="BR7" s="122">
        <v>6.4999999999999991</v>
      </c>
      <c r="BS7" s="116" t="s">
        <v>67</v>
      </c>
      <c r="BT7" s="123" t="s">
        <v>1479</v>
      </c>
      <c r="BU7" s="123" t="s">
        <v>1480</v>
      </c>
      <c r="BV7" s="123" t="s">
        <v>1481</v>
      </c>
      <c r="BW7" s="123" t="s">
        <v>1482</v>
      </c>
      <c r="BX7" s="123" t="s">
        <v>1476</v>
      </c>
      <c r="BY7" s="123" t="s">
        <v>1477</v>
      </c>
      <c r="BZ7" s="124" t="s">
        <v>1528</v>
      </c>
    </row>
    <row r="8" spans="1:78" s="110" customFormat="1" ht="57.6" x14ac:dyDescent="0.3">
      <c r="A8" s="113">
        <v>18228</v>
      </c>
      <c r="B8" s="114" t="s">
        <v>1376</v>
      </c>
      <c r="C8" s="114" t="s">
        <v>1377</v>
      </c>
      <c r="D8" s="114" t="s">
        <v>1458</v>
      </c>
      <c r="E8" s="114">
        <v>2026</v>
      </c>
      <c r="F8" s="114">
        <v>2026</v>
      </c>
      <c r="G8" s="113" t="s">
        <v>1447</v>
      </c>
      <c r="H8" s="113" t="s">
        <v>52</v>
      </c>
      <c r="I8" s="113" t="s">
        <v>1448</v>
      </c>
      <c r="J8" s="115" t="s">
        <v>762</v>
      </c>
      <c r="K8" s="113" t="s">
        <v>763</v>
      </c>
      <c r="L8" s="113" t="s">
        <v>1449</v>
      </c>
      <c r="M8" s="113" t="s">
        <v>1450</v>
      </c>
      <c r="N8" s="113">
        <v>5</v>
      </c>
      <c r="O8" s="113" t="s">
        <v>775</v>
      </c>
      <c r="P8" s="113" t="s">
        <v>1454</v>
      </c>
      <c r="Q8" s="113" t="s">
        <v>1452</v>
      </c>
      <c r="R8" s="113" t="s">
        <v>61</v>
      </c>
      <c r="S8" s="113" t="s">
        <v>107</v>
      </c>
      <c r="T8" s="113" t="s">
        <v>63</v>
      </c>
      <c r="U8" s="113">
        <v>15</v>
      </c>
      <c r="V8" s="113">
        <v>108</v>
      </c>
      <c r="W8" s="113">
        <v>55</v>
      </c>
      <c r="X8" s="115">
        <v>163</v>
      </c>
      <c r="Y8" s="113">
        <v>4</v>
      </c>
      <c r="Z8" s="113" t="s">
        <v>64</v>
      </c>
      <c r="AA8" s="113" t="s">
        <v>67</v>
      </c>
      <c r="AB8" s="113" t="s">
        <v>67</v>
      </c>
      <c r="AC8" s="113"/>
      <c r="AD8" s="115" t="s">
        <v>1455</v>
      </c>
      <c r="AE8" s="113" t="s">
        <v>67</v>
      </c>
      <c r="AF8" s="113" t="s">
        <v>1436</v>
      </c>
      <c r="AG8" s="113" t="s">
        <v>1436</v>
      </c>
      <c r="AH8" s="116" t="s">
        <v>1436</v>
      </c>
      <c r="AI8" s="116" t="s">
        <v>1436</v>
      </c>
      <c r="AJ8" s="116">
        <v>41</v>
      </c>
      <c r="AK8" s="116" t="s">
        <v>1436</v>
      </c>
      <c r="AL8" s="116" t="s">
        <v>1436</v>
      </c>
      <c r="AM8" s="113">
        <v>3</v>
      </c>
      <c r="AN8" s="117" t="s">
        <v>1437</v>
      </c>
      <c r="AO8" s="117" t="s">
        <v>1418</v>
      </c>
      <c r="AP8" s="115">
        <v>163</v>
      </c>
      <c r="AQ8" s="116">
        <v>41</v>
      </c>
      <c r="AR8" s="118">
        <v>7508</v>
      </c>
      <c r="AS8" s="116" t="s">
        <v>1436</v>
      </c>
      <c r="AT8" s="116" t="s">
        <v>1436</v>
      </c>
      <c r="AU8" s="120">
        <v>18357060</v>
      </c>
      <c r="AV8" s="119">
        <v>2460000</v>
      </c>
      <c r="AW8" s="116" t="s">
        <v>1436</v>
      </c>
      <c r="AX8" s="116" t="s">
        <v>1436</v>
      </c>
      <c r="AY8" s="116" t="s">
        <v>1436</v>
      </c>
      <c r="AZ8" s="120">
        <v>20817060</v>
      </c>
      <c r="BA8" s="116" t="s">
        <v>64</v>
      </c>
      <c r="BB8" s="116" t="s">
        <v>1436</v>
      </c>
      <c r="BC8" s="121">
        <v>7</v>
      </c>
      <c r="BD8" s="121">
        <v>5</v>
      </c>
      <c r="BE8" s="116" t="s">
        <v>1436</v>
      </c>
      <c r="BF8" s="116" t="s">
        <v>1436</v>
      </c>
      <c r="BG8" s="116" t="s">
        <v>1436</v>
      </c>
      <c r="BH8" s="116" t="s">
        <v>1436</v>
      </c>
      <c r="BI8" s="116" t="s">
        <v>1436</v>
      </c>
      <c r="BJ8" s="116" t="s">
        <v>1436</v>
      </c>
      <c r="BK8" s="116" t="s">
        <v>1436</v>
      </c>
      <c r="BL8" s="121">
        <v>7</v>
      </c>
      <c r="BM8" s="121">
        <v>7</v>
      </c>
      <c r="BN8" s="121">
        <v>1</v>
      </c>
      <c r="BO8" s="121">
        <v>7</v>
      </c>
      <c r="BP8" s="121">
        <v>7</v>
      </c>
      <c r="BQ8" s="122">
        <v>6.1</v>
      </c>
      <c r="BR8" s="122">
        <v>5.8</v>
      </c>
      <c r="BS8" s="116" t="s">
        <v>67</v>
      </c>
      <c r="BT8" s="123" t="s">
        <v>1483</v>
      </c>
      <c r="BU8" s="123" t="s">
        <v>1484</v>
      </c>
      <c r="BV8" s="123" t="s">
        <v>1485</v>
      </c>
      <c r="BW8" s="123" t="s">
        <v>1486</v>
      </c>
      <c r="BX8" s="123" t="s">
        <v>1476</v>
      </c>
      <c r="BY8" s="123" t="s">
        <v>1477</v>
      </c>
      <c r="BZ8" s="124" t="s">
        <v>1529</v>
      </c>
    </row>
    <row r="9" spans="1:78" s="110" customFormat="1" ht="72" x14ac:dyDescent="0.3">
      <c r="A9" s="113">
        <v>18228</v>
      </c>
      <c r="B9" s="114" t="s">
        <v>1376</v>
      </c>
      <c r="C9" s="114" t="s">
        <v>1377</v>
      </c>
      <c r="D9" s="114" t="s">
        <v>1458</v>
      </c>
      <c r="E9" s="114">
        <v>2026</v>
      </c>
      <c r="F9" s="114">
        <v>2026</v>
      </c>
      <c r="G9" s="113" t="s">
        <v>1447</v>
      </c>
      <c r="H9" s="113" t="s">
        <v>52</v>
      </c>
      <c r="I9" s="113" t="s">
        <v>1448</v>
      </c>
      <c r="J9" s="115" t="s">
        <v>762</v>
      </c>
      <c r="K9" s="113" t="s">
        <v>763</v>
      </c>
      <c r="L9" s="113" t="s">
        <v>1449</v>
      </c>
      <c r="M9" s="113" t="s">
        <v>1450</v>
      </c>
      <c r="N9" s="113">
        <v>5</v>
      </c>
      <c r="O9" s="113" t="s">
        <v>775</v>
      </c>
      <c r="P9" s="113" t="s">
        <v>1454</v>
      </c>
      <c r="Q9" s="113" t="s">
        <v>1452</v>
      </c>
      <c r="R9" s="113" t="s">
        <v>61</v>
      </c>
      <c r="S9" s="113" t="s">
        <v>107</v>
      </c>
      <c r="T9" s="113" t="s">
        <v>63</v>
      </c>
      <c r="U9" s="113">
        <v>15</v>
      </c>
      <c r="V9" s="113">
        <v>108</v>
      </c>
      <c r="W9" s="113">
        <v>55</v>
      </c>
      <c r="X9" s="115">
        <v>163</v>
      </c>
      <c r="Y9" s="113">
        <v>4</v>
      </c>
      <c r="Z9" s="113" t="s">
        <v>64</v>
      </c>
      <c r="AA9" s="113" t="s">
        <v>67</v>
      </c>
      <c r="AB9" s="113" t="s">
        <v>67</v>
      </c>
      <c r="AC9" s="113"/>
      <c r="AD9" s="115" t="s">
        <v>1455</v>
      </c>
      <c r="AE9" s="113" t="s">
        <v>67</v>
      </c>
      <c r="AF9" s="113" t="s">
        <v>1436</v>
      </c>
      <c r="AG9" s="113" t="s">
        <v>1436</v>
      </c>
      <c r="AH9" s="116" t="s">
        <v>1436</v>
      </c>
      <c r="AI9" s="116" t="s">
        <v>1436</v>
      </c>
      <c r="AJ9" s="116">
        <v>41</v>
      </c>
      <c r="AK9" s="116" t="s">
        <v>1436</v>
      </c>
      <c r="AL9" s="116" t="s">
        <v>1436</v>
      </c>
      <c r="AM9" s="113">
        <v>3</v>
      </c>
      <c r="AN9" s="117" t="s">
        <v>1444</v>
      </c>
      <c r="AO9" s="117" t="s">
        <v>1445</v>
      </c>
      <c r="AP9" s="115">
        <v>163</v>
      </c>
      <c r="AQ9" s="116">
        <v>41</v>
      </c>
      <c r="AR9" s="118">
        <v>6596</v>
      </c>
      <c r="AS9" s="116" t="s">
        <v>1436</v>
      </c>
      <c r="AT9" s="116" t="s">
        <v>1436</v>
      </c>
      <c r="AU9" s="119">
        <v>16127220</v>
      </c>
      <c r="AV9" s="119">
        <v>2460000</v>
      </c>
      <c r="AW9" s="116" t="s">
        <v>1436</v>
      </c>
      <c r="AX9" s="116" t="s">
        <v>1436</v>
      </c>
      <c r="AY9" s="116" t="s">
        <v>1436</v>
      </c>
      <c r="AZ9" s="120">
        <v>18587220</v>
      </c>
      <c r="BA9" s="116" t="s">
        <v>64</v>
      </c>
      <c r="BB9" s="116" t="s">
        <v>1436</v>
      </c>
      <c r="BC9" s="121">
        <v>1</v>
      </c>
      <c r="BD9" s="121">
        <v>7</v>
      </c>
      <c r="BE9" s="116" t="s">
        <v>1436</v>
      </c>
      <c r="BF9" s="116" t="s">
        <v>1436</v>
      </c>
      <c r="BG9" s="116" t="s">
        <v>1436</v>
      </c>
      <c r="BH9" s="116" t="s">
        <v>1436</v>
      </c>
      <c r="BI9" s="116" t="s">
        <v>1436</v>
      </c>
      <c r="BJ9" s="116" t="s">
        <v>1436</v>
      </c>
      <c r="BK9" s="116" t="s">
        <v>1436</v>
      </c>
      <c r="BL9" s="121">
        <v>7</v>
      </c>
      <c r="BM9" s="121">
        <v>7</v>
      </c>
      <c r="BN9" s="121">
        <v>5</v>
      </c>
      <c r="BO9" s="121">
        <v>1</v>
      </c>
      <c r="BP9" s="121">
        <v>7</v>
      </c>
      <c r="BQ9" s="121">
        <v>7</v>
      </c>
      <c r="BR9" s="122">
        <v>5.7</v>
      </c>
      <c r="BS9" s="116" t="s">
        <v>67</v>
      </c>
      <c r="BT9" s="123" t="s">
        <v>1472</v>
      </c>
      <c r="BU9" s="123" t="s">
        <v>1473</v>
      </c>
      <c r="BV9" s="123" t="s">
        <v>1487</v>
      </c>
      <c r="BW9" s="123" t="s">
        <v>1488</v>
      </c>
      <c r="BX9" s="123" t="s">
        <v>1476</v>
      </c>
      <c r="BY9" s="123" t="s">
        <v>1477</v>
      </c>
      <c r="BZ9" s="124" t="s">
        <v>1526</v>
      </c>
    </row>
    <row r="10" spans="1:78" s="110" customFormat="1" ht="57.6" x14ac:dyDescent="0.3">
      <c r="A10" s="113">
        <v>18228</v>
      </c>
      <c r="B10" s="114" t="s">
        <v>1376</v>
      </c>
      <c r="C10" s="114" t="s">
        <v>1377</v>
      </c>
      <c r="D10" s="114" t="s">
        <v>1458</v>
      </c>
      <c r="E10" s="114">
        <v>2026</v>
      </c>
      <c r="F10" s="114">
        <v>2026</v>
      </c>
      <c r="G10" s="113" t="s">
        <v>1447</v>
      </c>
      <c r="H10" s="113" t="s">
        <v>52</v>
      </c>
      <c r="I10" s="113" t="s">
        <v>1448</v>
      </c>
      <c r="J10" s="115" t="s">
        <v>762</v>
      </c>
      <c r="K10" s="113" t="s">
        <v>763</v>
      </c>
      <c r="L10" s="113" t="s">
        <v>1449</v>
      </c>
      <c r="M10" s="113" t="s">
        <v>1450</v>
      </c>
      <c r="N10" s="113">
        <v>5</v>
      </c>
      <c r="O10" s="113" t="s">
        <v>775</v>
      </c>
      <c r="P10" s="113" t="s">
        <v>1454</v>
      </c>
      <c r="Q10" s="113" t="s">
        <v>1452</v>
      </c>
      <c r="R10" s="113" t="s">
        <v>61</v>
      </c>
      <c r="S10" s="113" t="s">
        <v>107</v>
      </c>
      <c r="T10" s="113" t="s">
        <v>63</v>
      </c>
      <c r="U10" s="113">
        <v>15</v>
      </c>
      <c r="V10" s="113">
        <v>108</v>
      </c>
      <c r="W10" s="113">
        <v>55</v>
      </c>
      <c r="X10" s="115">
        <v>163</v>
      </c>
      <c r="Y10" s="113">
        <v>4</v>
      </c>
      <c r="Z10" s="113" t="s">
        <v>64</v>
      </c>
      <c r="AA10" s="113" t="s">
        <v>67</v>
      </c>
      <c r="AB10" s="113" t="s">
        <v>67</v>
      </c>
      <c r="AC10" s="113"/>
      <c r="AD10" s="115" t="s">
        <v>1455</v>
      </c>
      <c r="AE10" s="113" t="s">
        <v>67</v>
      </c>
      <c r="AF10" s="113" t="s">
        <v>1436</v>
      </c>
      <c r="AG10" s="113" t="s">
        <v>1436</v>
      </c>
      <c r="AH10" s="116" t="s">
        <v>1436</v>
      </c>
      <c r="AI10" s="116" t="s">
        <v>1436</v>
      </c>
      <c r="AJ10" s="116">
        <v>41</v>
      </c>
      <c r="AK10" s="116" t="s">
        <v>1436</v>
      </c>
      <c r="AL10" s="116" t="s">
        <v>1436</v>
      </c>
      <c r="AM10" s="113">
        <v>3</v>
      </c>
      <c r="AN10" s="117" t="s">
        <v>1440</v>
      </c>
      <c r="AO10" s="117" t="s">
        <v>1424</v>
      </c>
      <c r="AP10" s="115">
        <v>163</v>
      </c>
      <c r="AQ10" s="116">
        <v>41</v>
      </c>
      <c r="AR10" s="118">
        <v>7145</v>
      </c>
      <c r="AS10" s="116" t="s">
        <v>1436</v>
      </c>
      <c r="AT10" s="116" t="s">
        <v>1436</v>
      </c>
      <c r="AU10" s="119">
        <v>17469525</v>
      </c>
      <c r="AV10" s="119">
        <v>2460000</v>
      </c>
      <c r="AW10" s="116" t="s">
        <v>1436</v>
      </c>
      <c r="AX10" s="116" t="s">
        <v>1436</v>
      </c>
      <c r="AY10" s="116" t="s">
        <v>1436</v>
      </c>
      <c r="AZ10" s="120">
        <v>19929525</v>
      </c>
      <c r="BA10" s="116" t="s">
        <v>64</v>
      </c>
      <c r="BB10" s="116" t="s">
        <v>1436</v>
      </c>
      <c r="BC10" s="121">
        <v>7</v>
      </c>
      <c r="BD10" s="121">
        <v>5</v>
      </c>
      <c r="BE10" s="116" t="s">
        <v>1436</v>
      </c>
      <c r="BF10" s="116" t="s">
        <v>1436</v>
      </c>
      <c r="BG10" s="116" t="s">
        <v>1436</v>
      </c>
      <c r="BH10" s="116" t="s">
        <v>1436</v>
      </c>
      <c r="BI10" s="116" t="s">
        <v>1436</v>
      </c>
      <c r="BJ10" s="116" t="s">
        <v>1436</v>
      </c>
      <c r="BK10" s="116" t="s">
        <v>1436</v>
      </c>
      <c r="BL10" s="121">
        <v>7</v>
      </c>
      <c r="BM10" s="121">
        <v>7</v>
      </c>
      <c r="BN10" s="121">
        <v>1</v>
      </c>
      <c r="BO10" s="121">
        <v>1</v>
      </c>
      <c r="BP10" s="121">
        <v>7</v>
      </c>
      <c r="BQ10" s="122">
        <v>6.5</v>
      </c>
      <c r="BR10" s="122">
        <v>5.4</v>
      </c>
      <c r="BS10" s="116" t="s">
        <v>67</v>
      </c>
      <c r="BT10" s="123" t="s">
        <v>1489</v>
      </c>
      <c r="BU10" s="123" t="s">
        <v>1490</v>
      </c>
      <c r="BV10" s="123" t="s">
        <v>1491</v>
      </c>
      <c r="BW10" s="123" t="s">
        <v>1492</v>
      </c>
      <c r="BX10" s="123" t="s">
        <v>1476</v>
      </c>
      <c r="BY10" s="123" t="s">
        <v>1477</v>
      </c>
      <c r="BZ10" s="124" t="s">
        <v>1530</v>
      </c>
    </row>
    <row r="11" spans="1:78" s="110" customFormat="1" ht="72" x14ac:dyDescent="0.3">
      <c r="A11" s="113">
        <v>18228</v>
      </c>
      <c r="B11" s="114" t="s">
        <v>1376</v>
      </c>
      <c r="C11" s="114" t="s">
        <v>1377</v>
      </c>
      <c r="D11" s="114" t="s">
        <v>1458</v>
      </c>
      <c r="E11" s="114">
        <v>2026</v>
      </c>
      <c r="F11" s="114">
        <v>2026</v>
      </c>
      <c r="G11" s="113" t="s">
        <v>1447</v>
      </c>
      <c r="H11" s="113" t="s">
        <v>52</v>
      </c>
      <c r="I11" s="113" t="s">
        <v>1448</v>
      </c>
      <c r="J11" s="115" t="s">
        <v>762</v>
      </c>
      <c r="K11" s="113" t="s">
        <v>763</v>
      </c>
      <c r="L11" s="113" t="s">
        <v>1449</v>
      </c>
      <c r="M11" s="113" t="s">
        <v>1450</v>
      </c>
      <c r="N11" s="113">
        <v>5</v>
      </c>
      <c r="O11" s="113" t="s">
        <v>775</v>
      </c>
      <c r="P11" s="113" t="s">
        <v>1454</v>
      </c>
      <c r="Q11" s="113" t="s">
        <v>1452</v>
      </c>
      <c r="R11" s="113" t="s">
        <v>61</v>
      </c>
      <c r="S11" s="113" t="s">
        <v>107</v>
      </c>
      <c r="T11" s="113" t="s">
        <v>63</v>
      </c>
      <c r="U11" s="113">
        <v>15</v>
      </c>
      <c r="V11" s="113">
        <v>108</v>
      </c>
      <c r="W11" s="113">
        <v>55</v>
      </c>
      <c r="X11" s="115">
        <v>163</v>
      </c>
      <c r="Y11" s="113">
        <v>4</v>
      </c>
      <c r="Z11" s="113" t="s">
        <v>64</v>
      </c>
      <c r="AA11" s="113" t="s">
        <v>67</v>
      </c>
      <c r="AB11" s="113" t="s">
        <v>67</v>
      </c>
      <c r="AC11" s="113"/>
      <c r="AD11" s="115" t="s">
        <v>1455</v>
      </c>
      <c r="AE11" s="113" t="s">
        <v>67</v>
      </c>
      <c r="AF11" s="113" t="s">
        <v>1436</v>
      </c>
      <c r="AG11" s="113" t="s">
        <v>1436</v>
      </c>
      <c r="AH11" s="116" t="s">
        <v>1436</v>
      </c>
      <c r="AI11" s="116" t="s">
        <v>1436</v>
      </c>
      <c r="AJ11" s="116">
        <v>41</v>
      </c>
      <c r="AK11" s="116" t="s">
        <v>1436</v>
      </c>
      <c r="AL11" s="116" t="s">
        <v>1436</v>
      </c>
      <c r="AM11" s="113">
        <v>3</v>
      </c>
      <c r="AN11" s="117" t="s">
        <v>1442</v>
      </c>
      <c r="AO11" s="117" t="s">
        <v>1428</v>
      </c>
      <c r="AP11" s="115">
        <v>163</v>
      </c>
      <c r="AQ11" s="116">
        <v>41</v>
      </c>
      <c r="AR11" s="118">
        <v>7200</v>
      </c>
      <c r="AS11" s="116" t="s">
        <v>1436</v>
      </c>
      <c r="AT11" s="116" t="s">
        <v>1436</v>
      </c>
      <c r="AU11" s="119">
        <v>17604000</v>
      </c>
      <c r="AV11" s="119">
        <v>2460000</v>
      </c>
      <c r="AW11" s="116" t="s">
        <v>1436</v>
      </c>
      <c r="AX11" s="116" t="s">
        <v>1436</v>
      </c>
      <c r="AY11" s="116" t="s">
        <v>1436</v>
      </c>
      <c r="AZ11" s="120">
        <v>20064000</v>
      </c>
      <c r="BA11" s="116" t="s">
        <v>64</v>
      </c>
      <c r="BB11" s="116" t="s">
        <v>1436</v>
      </c>
      <c r="BC11" s="121">
        <v>1</v>
      </c>
      <c r="BD11" s="121">
        <v>7</v>
      </c>
      <c r="BE11" s="116" t="s">
        <v>1436</v>
      </c>
      <c r="BF11" s="116" t="s">
        <v>1436</v>
      </c>
      <c r="BG11" s="116" t="s">
        <v>1436</v>
      </c>
      <c r="BH11" s="116" t="s">
        <v>1436</v>
      </c>
      <c r="BI11" s="116" t="s">
        <v>1436</v>
      </c>
      <c r="BJ11" s="116" t="s">
        <v>1436</v>
      </c>
      <c r="BK11" s="116" t="s">
        <v>1436</v>
      </c>
      <c r="BL11" s="121">
        <v>7</v>
      </c>
      <c r="BM11" s="121">
        <v>7</v>
      </c>
      <c r="BN11" s="121">
        <v>1</v>
      </c>
      <c r="BO11" s="121">
        <v>1</v>
      </c>
      <c r="BP11" s="121">
        <v>5</v>
      </c>
      <c r="BQ11" s="122">
        <v>6.4</v>
      </c>
      <c r="BR11" s="122">
        <v>4.9000000000000004</v>
      </c>
      <c r="BS11" s="116" t="s">
        <v>67</v>
      </c>
      <c r="BT11" s="123" t="s">
        <v>1493</v>
      </c>
      <c r="BU11" s="123" t="s">
        <v>1494</v>
      </c>
      <c r="BV11" s="123" t="s">
        <v>1495</v>
      </c>
      <c r="BW11" s="123" t="s">
        <v>1496</v>
      </c>
      <c r="BX11" s="123" t="s">
        <v>1476</v>
      </c>
      <c r="BY11" s="123" t="s">
        <v>1477</v>
      </c>
      <c r="BZ11" s="124" t="s">
        <v>1531</v>
      </c>
    </row>
    <row r="12" spans="1:78" s="110" customFormat="1" ht="72" x14ac:dyDescent="0.3">
      <c r="A12" s="113">
        <v>18228</v>
      </c>
      <c r="B12" s="114" t="s">
        <v>1376</v>
      </c>
      <c r="C12" s="114" t="s">
        <v>1377</v>
      </c>
      <c r="D12" s="114" t="s">
        <v>1458</v>
      </c>
      <c r="E12" s="114">
        <v>2026</v>
      </c>
      <c r="F12" s="114">
        <v>2026</v>
      </c>
      <c r="G12" s="113" t="s">
        <v>1447</v>
      </c>
      <c r="H12" s="113" t="s">
        <v>52</v>
      </c>
      <c r="I12" s="113" t="s">
        <v>1448</v>
      </c>
      <c r="J12" s="115" t="s">
        <v>762</v>
      </c>
      <c r="K12" s="113" t="s">
        <v>763</v>
      </c>
      <c r="L12" s="113" t="s">
        <v>1449</v>
      </c>
      <c r="M12" s="113" t="s">
        <v>1450</v>
      </c>
      <c r="N12" s="113">
        <v>5</v>
      </c>
      <c r="O12" s="113" t="s">
        <v>775</v>
      </c>
      <c r="P12" s="113" t="s">
        <v>1454</v>
      </c>
      <c r="Q12" s="113" t="s">
        <v>1452</v>
      </c>
      <c r="R12" s="113" t="s">
        <v>61</v>
      </c>
      <c r="S12" s="113" t="s">
        <v>107</v>
      </c>
      <c r="T12" s="113" t="s">
        <v>63</v>
      </c>
      <c r="U12" s="113">
        <v>15</v>
      </c>
      <c r="V12" s="113">
        <v>108</v>
      </c>
      <c r="W12" s="113">
        <v>55</v>
      </c>
      <c r="X12" s="115">
        <v>163</v>
      </c>
      <c r="Y12" s="113">
        <v>4</v>
      </c>
      <c r="Z12" s="113" t="s">
        <v>64</v>
      </c>
      <c r="AA12" s="113" t="s">
        <v>67</v>
      </c>
      <c r="AB12" s="113" t="s">
        <v>67</v>
      </c>
      <c r="AC12" s="113"/>
      <c r="AD12" s="115" t="s">
        <v>1455</v>
      </c>
      <c r="AE12" s="113" t="s">
        <v>67</v>
      </c>
      <c r="AF12" s="113" t="s">
        <v>1436</v>
      </c>
      <c r="AG12" s="113" t="s">
        <v>1436</v>
      </c>
      <c r="AH12" s="116" t="s">
        <v>1436</v>
      </c>
      <c r="AI12" s="116" t="s">
        <v>1436</v>
      </c>
      <c r="AJ12" s="116">
        <v>41</v>
      </c>
      <c r="AK12" s="116" t="s">
        <v>1436</v>
      </c>
      <c r="AL12" s="116" t="s">
        <v>1436</v>
      </c>
      <c r="AM12" s="113">
        <v>3</v>
      </c>
      <c r="AN12" s="117" t="s">
        <v>1446</v>
      </c>
      <c r="AO12" s="117" t="s">
        <v>1434</v>
      </c>
      <c r="AP12" s="115">
        <v>163</v>
      </c>
      <c r="AQ12" s="116">
        <v>41</v>
      </c>
      <c r="AR12" s="118">
        <v>7350</v>
      </c>
      <c r="AS12" s="116" t="s">
        <v>1436</v>
      </c>
      <c r="AT12" s="116" t="s">
        <v>1436</v>
      </c>
      <c r="AU12" s="119">
        <v>16503750</v>
      </c>
      <c r="AV12" s="119">
        <v>2460000</v>
      </c>
      <c r="AW12" s="116" t="s">
        <v>1436</v>
      </c>
      <c r="AX12" s="116" t="s">
        <v>1436</v>
      </c>
      <c r="AY12" s="116" t="s">
        <v>1436</v>
      </c>
      <c r="AZ12" s="120">
        <v>18963750</v>
      </c>
      <c r="BA12" s="116" t="s">
        <v>64</v>
      </c>
      <c r="BB12" s="116" t="s">
        <v>1436</v>
      </c>
      <c r="BC12" s="121">
        <v>7</v>
      </c>
      <c r="BD12" s="121">
        <v>7</v>
      </c>
      <c r="BE12" s="116" t="s">
        <v>1436</v>
      </c>
      <c r="BF12" s="116" t="s">
        <v>1436</v>
      </c>
      <c r="BG12" s="116" t="s">
        <v>1436</v>
      </c>
      <c r="BH12" s="116" t="s">
        <v>1436</v>
      </c>
      <c r="BI12" s="116" t="s">
        <v>1436</v>
      </c>
      <c r="BJ12" s="116" t="s">
        <v>1436</v>
      </c>
      <c r="BK12" s="116" t="s">
        <v>1436</v>
      </c>
      <c r="BL12" s="121">
        <v>7</v>
      </c>
      <c r="BM12" s="121">
        <v>1</v>
      </c>
      <c r="BN12" s="121">
        <v>1</v>
      </c>
      <c r="BO12" s="121">
        <v>1</v>
      </c>
      <c r="BP12" s="121">
        <v>7</v>
      </c>
      <c r="BQ12" s="122">
        <v>6.3</v>
      </c>
      <c r="BR12" s="122">
        <v>4.3</v>
      </c>
      <c r="BS12" s="116" t="s">
        <v>67</v>
      </c>
      <c r="BT12" s="123" t="s">
        <v>1497</v>
      </c>
      <c r="BU12" s="123" t="s">
        <v>1498</v>
      </c>
      <c r="BV12" s="123" t="s">
        <v>1499</v>
      </c>
      <c r="BW12" s="123" t="s">
        <v>1500</v>
      </c>
      <c r="BX12" s="123" t="s">
        <v>1476</v>
      </c>
      <c r="BY12" s="123" t="s">
        <v>1477</v>
      </c>
      <c r="BZ12" s="124" t="s">
        <v>1532</v>
      </c>
    </row>
    <row r="13" spans="1:78" s="110" customFormat="1" ht="57.6" x14ac:dyDescent="0.3">
      <c r="A13" s="113">
        <v>18229</v>
      </c>
      <c r="B13" s="114" t="s">
        <v>1376</v>
      </c>
      <c r="C13" s="114" t="s">
        <v>1377</v>
      </c>
      <c r="D13" s="114" t="s">
        <v>1458</v>
      </c>
      <c r="E13" s="114">
        <v>2026</v>
      </c>
      <c r="F13" s="114">
        <v>2026</v>
      </c>
      <c r="G13" s="113" t="s">
        <v>1447</v>
      </c>
      <c r="H13" s="113" t="s">
        <v>52</v>
      </c>
      <c r="I13" s="113" t="s">
        <v>1448</v>
      </c>
      <c r="J13" s="115" t="s">
        <v>762</v>
      </c>
      <c r="K13" s="113" t="s">
        <v>763</v>
      </c>
      <c r="L13" s="113" t="s">
        <v>1449</v>
      </c>
      <c r="M13" s="113" t="s">
        <v>1450</v>
      </c>
      <c r="N13" s="113">
        <v>5</v>
      </c>
      <c r="O13" s="113" t="s">
        <v>775</v>
      </c>
      <c r="P13" s="113" t="s">
        <v>1456</v>
      </c>
      <c r="Q13" s="113" t="s">
        <v>1452</v>
      </c>
      <c r="R13" s="113" t="s">
        <v>61</v>
      </c>
      <c r="S13" s="113" t="s">
        <v>107</v>
      </c>
      <c r="T13" s="113" t="s">
        <v>63</v>
      </c>
      <c r="U13" s="113">
        <v>15</v>
      </c>
      <c r="V13" s="113">
        <v>108</v>
      </c>
      <c r="W13" s="113">
        <v>55</v>
      </c>
      <c r="X13" s="115">
        <v>163</v>
      </c>
      <c r="Y13" s="113">
        <v>4</v>
      </c>
      <c r="Z13" s="113" t="s">
        <v>64</v>
      </c>
      <c r="AA13" s="113" t="s">
        <v>67</v>
      </c>
      <c r="AB13" s="113" t="s">
        <v>67</v>
      </c>
      <c r="AC13" s="113"/>
      <c r="AD13" s="115" t="s">
        <v>1455</v>
      </c>
      <c r="AE13" s="113" t="s">
        <v>67</v>
      </c>
      <c r="AF13" s="113" t="s">
        <v>1436</v>
      </c>
      <c r="AG13" s="113" t="s">
        <v>1436</v>
      </c>
      <c r="AH13" s="116" t="s">
        <v>1436</v>
      </c>
      <c r="AI13" s="116" t="s">
        <v>1436</v>
      </c>
      <c r="AJ13" s="116">
        <v>41</v>
      </c>
      <c r="AK13" s="116" t="s">
        <v>1436</v>
      </c>
      <c r="AL13" s="116" t="s">
        <v>1436</v>
      </c>
      <c r="AM13" s="113">
        <v>3</v>
      </c>
      <c r="AN13" s="117" t="s">
        <v>1443</v>
      </c>
      <c r="AO13" s="117" t="s">
        <v>1430</v>
      </c>
      <c r="AP13" s="115">
        <v>163</v>
      </c>
      <c r="AQ13" s="116">
        <v>41</v>
      </c>
      <c r="AR13" s="118">
        <v>6596</v>
      </c>
      <c r="AS13" s="116" t="s">
        <v>1436</v>
      </c>
      <c r="AT13" s="116" t="s">
        <v>1436</v>
      </c>
      <c r="AU13" s="119">
        <v>16127220</v>
      </c>
      <c r="AV13" s="119">
        <v>2460000</v>
      </c>
      <c r="AW13" s="116" t="s">
        <v>1436</v>
      </c>
      <c r="AX13" s="116" t="s">
        <v>1436</v>
      </c>
      <c r="AY13" s="116" t="s">
        <v>1436</v>
      </c>
      <c r="AZ13" s="120">
        <v>18587220</v>
      </c>
      <c r="BA13" s="116" t="s">
        <v>64</v>
      </c>
      <c r="BB13" s="116" t="s">
        <v>1436</v>
      </c>
      <c r="BC13" s="121">
        <v>5</v>
      </c>
      <c r="BD13" s="121">
        <v>7</v>
      </c>
      <c r="BE13" s="116" t="s">
        <v>1436</v>
      </c>
      <c r="BF13" s="116" t="s">
        <v>1436</v>
      </c>
      <c r="BG13" s="116" t="s">
        <v>1436</v>
      </c>
      <c r="BH13" s="116" t="s">
        <v>1436</v>
      </c>
      <c r="BI13" s="116" t="s">
        <v>1436</v>
      </c>
      <c r="BJ13" s="116" t="s">
        <v>1436</v>
      </c>
      <c r="BK13" s="116" t="s">
        <v>1436</v>
      </c>
      <c r="BL13" s="121">
        <v>7</v>
      </c>
      <c r="BM13" s="121">
        <v>7</v>
      </c>
      <c r="BN13" s="121">
        <v>7</v>
      </c>
      <c r="BO13" s="121">
        <v>7</v>
      </c>
      <c r="BP13" s="121">
        <v>7</v>
      </c>
      <c r="BQ13" s="121">
        <v>7</v>
      </c>
      <c r="BR13" s="122">
        <v>6.7999999999999989</v>
      </c>
      <c r="BS13" s="116" t="s">
        <v>64</v>
      </c>
      <c r="BT13" s="123" t="s">
        <v>1479</v>
      </c>
      <c r="BU13" s="123" t="s">
        <v>1480</v>
      </c>
      <c r="BV13" s="123" t="s">
        <v>1481</v>
      </c>
      <c r="BW13" s="123" t="s">
        <v>1501</v>
      </c>
      <c r="BX13" s="123" t="s">
        <v>1476</v>
      </c>
      <c r="BY13" s="123" t="s">
        <v>1477</v>
      </c>
      <c r="BZ13" s="124" t="s">
        <v>1524</v>
      </c>
    </row>
    <row r="14" spans="1:78" s="110" customFormat="1" ht="57.6" x14ac:dyDescent="0.3">
      <c r="A14" s="113">
        <v>18229</v>
      </c>
      <c r="B14" s="114" t="s">
        <v>1376</v>
      </c>
      <c r="C14" s="114" t="s">
        <v>1377</v>
      </c>
      <c r="D14" s="114" t="s">
        <v>1458</v>
      </c>
      <c r="E14" s="114">
        <v>2026</v>
      </c>
      <c r="F14" s="114">
        <v>2026</v>
      </c>
      <c r="G14" s="113" t="s">
        <v>1447</v>
      </c>
      <c r="H14" s="113" t="s">
        <v>52</v>
      </c>
      <c r="I14" s="113" t="s">
        <v>1448</v>
      </c>
      <c r="J14" s="115" t="s">
        <v>762</v>
      </c>
      <c r="K14" s="113" t="s">
        <v>763</v>
      </c>
      <c r="L14" s="113" t="s">
        <v>1449</v>
      </c>
      <c r="M14" s="113" t="s">
        <v>1450</v>
      </c>
      <c r="N14" s="113">
        <v>5</v>
      </c>
      <c r="O14" s="113" t="s">
        <v>775</v>
      </c>
      <c r="P14" s="113" t="s">
        <v>1456</v>
      </c>
      <c r="Q14" s="113" t="s">
        <v>1452</v>
      </c>
      <c r="R14" s="113" t="s">
        <v>61</v>
      </c>
      <c r="S14" s="113" t="s">
        <v>107</v>
      </c>
      <c r="T14" s="113" t="s">
        <v>63</v>
      </c>
      <c r="U14" s="113">
        <v>15</v>
      </c>
      <c r="V14" s="113">
        <v>108</v>
      </c>
      <c r="W14" s="113">
        <v>55</v>
      </c>
      <c r="X14" s="115">
        <v>163</v>
      </c>
      <c r="Y14" s="113">
        <v>4</v>
      </c>
      <c r="Z14" s="113" t="s">
        <v>64</v>
      </c>
      <c r="AA14" s="113" t="s">
        <v>67</v>
      </c>
      <c r="AB14" s="113" t="s">
        <v>67</v>
      </c>
      <c r="AC14" s="113"/>
      <c r="AD14" s="115" t="s">
        <v>1455</v>
      </c>
      <c r="AE14" s="113" t="s">
        <v>67</v>
      </c>
      <c r="AF14" s="113" t="s">
        <v>1436</v>
      </c>
      <c r="AG14" s="113" t="s">
        <v>1436</v>
      </c>
      <c r="AH14" s="116" t="s">
        <v>1436</v>
      </c>
      <c r="AI14" s="116" t="s">
        <v>1436</v>
      </c>
      <c r="AJ14" s="116">
        <v>41</v>
      </c>
      <c r="AK14" s="116" t="s">
        <v>1436</v>
      </c>
      <c r="AL14" s="116" t="s">
        <v>1436</v>
      </c>
      <c r="AM14" s="113">
        <v>3</v>
      </c>
      <c r="AN14" s="117" t="s">
        <v>1441</v>
      </c>
      <c r="AO14" s="117" t="s">
        <v>1426</v>
      </c>
      <c r="AP14" s="115">
        <v>163</v>
      </c>
      <c r="AQ14" s="116">
        <v>41</v>
      </c>
      <c r="AR14" s="118">
        <v>7145</v>
      </c>
      <c r="AS14" s="116" t="s">
        <v>1436</v>
      </c>
      <c r="AT14" s="116" t="s">
        <v>1436</v>
      </c>
      <c r="AU14" s="119">
        <v>16127220</v>
      </c>
      <c r="AV14" s="119">
        <v>2460000</v>
      </c>
      <c r="AW14" s="116" t="s">
        <v>1436</v>
      </c>
      <c r="AX14" s="116" t="s">
        <v>1436</v>
      </c>
      <c r="AY14" s="116" t="s">
        <v>1436</v>
      </c>
      <c r="AZ14" s="120">
        <v>18587220</v>
      </c>
      <c r="BA14" s="116" t="s">
        <v>64</v>
      </c>
      <c r="BB14" s="116" t="s">
        <v>1436</v>
      </c>
      <c r="BC14" s="121">
        <v>3</v>
      </c>
      <c r="BD14" s="121">
        <v>7</v>
      </c>
      <c r="BE14" s="116" t="s">
        <v>1436</v>
      </c>
      <c r="BF14" s="116" t="s">
        <v>1436</v>
      </c>
      <c r="BG14" s="116" t="s">
        <v>1436</v>
      </c>
      <c r="BH14" s="116" t="s">
        <v>1436</v>
      </c>
      <c r="BI14" s="116" t="s">
        <v>1436</v>
      </c>
      <c r="BJ14" s="116" t="s">
        <v>1436</v>
      </c>
      <c r="BK14" s="116" t="s">
        <v>1436</v>
      </c>
      <c r="BL14" s="121">
        <v>7</v>
      </c>
      <c r="BM14" s="121">
        <v>7</v>
      </c>
      <c r="BN14" s="121">
        <v>7</v>
      </c>
      <c r="BO14" s="121">
        <v>7</v>
      </c>
      <c r="BP14" s="121">
        <v>7</v>
      </c>
      <c r="BQ14" s="122">
        <v>6.5</v>
      </c>
      <c r="BR14" s="122">
        <v>6.6</v>
      </c>
      <c r="BS14" s="116" t="s">
        <v>67</v>
      </c>
      <c r="BT14" s="123" t="s">
        <v>1468</v>
      </c>
      <c r="BU14" s="123" t="s">
        <v>1469</v>
      </c>
      <c r="BV14" s="123" t="s">
        <v>1470</v>
      </c>
      <c r="BW14" s="123" t="s">
        <v>1502</v>
      </c>
      <c r="BX14" s="123" t="s">
        <v>1476</v>
      </c>
      <c r="BY14" s="123" t="s">
        <v>1477</v>
      </c>
      <c r="BZ14" s="124" t="s">
        <v>1533</v>
      </c>
    </row>
    <row r="15" spans="1:78" s="110" customFormat="1" ht="72" x14ac:dyDescent="0.3">
      <c r="A15" s="113">
        <v>18229</v>
      </c>
      <c r="B15" s="114" t="s">
        <v>1376</v>
      </c>
      <c r="C15" s="114" t="s">
        <v>1377</v>
      </c>
      <c r="D15" s="114" t="s">
        <v>1458</v>
      </c>
      <c r="E15" s="114">
        <v>2026</v>
      </c>
      <c r="F15" s="114">
        <v>2026</v>
      </c>
      <c r="G15" s="113" t="s">
        <v>1447</v>
      </c>
      <c r="H15" s="113" t="s">
        <v>52</v>
      </c>
      <c r="I15" s="113" t="s">
        <v>1448</v>
      </c>
      <c r="J15" s="115" t="s">
        <v>762</v>
      </c>
      <c r="K15" s="113" t="s">
        <v>763</v>
      </c>
      <c r="L15" s="113" t="s">
        <v>1449</v>
      </c>
      <c r="M15" s="113" t="s">
        <v>1450</v>
      </c>
      <c r="N15" s="113">
        <v>5</v>
      </c>
      <c r="O15" s="113" t="s">
        <v>775</v>
      </c>
      <c r="P15" s="113" t="s">
        <v>1456</v>
      </c>
      <c r="Q15" s="113" t="s">
        <v>1452</v>
      </c>
      <c r="R15" s="113" t="s">
        <v>61</v>
      </c>
      <c r="S15" s="113" t="s">
        <v>107</v>
      </c>
      <c r="T15" s="113" t="s">
        <v>63</v>
      </c>
      <c r="U15" s="113">
        <v>15</v>
      </c>
      <c r="V15" s="113">
        <v>108</v>
      </c>
      <c r="W15" s="113">
        <v>55</v>
      </c>
      <c r="X15" s="115">
        <v>163</v>
      </c>
      <c r="Y15" s="113">
        <v>4</v>
      </c>
      <c r="Z15" s="113" t="s">
        <v>64</v>
      </c>
      <c r="AA15" s="113" t="s">
        <v>67</v>
      </c>
      <c r="AB15" s="113" t="s">
        <v>67</v>
      </c>
      <c r="AC15" s="113"/>
      <c r="AD15" s="115" t="s">
        <v>1455</v>
      </c>
      <c r="AE15" s="113" t="s">
        <v>67</v>
      </c>
      <c r="AF15" s="113" t="s">
        <v>1436</v>
      </c>
      <c r="AG15" s="113" t="s">
        <v>1436</v>
      </c>
      <c r="AH15" s="116" t="s">
        <v>1436</v>
      </c>
      <c r="AI15" s="116" t="s">
        <v>1436</v>
      </c>
      <c r="AJ15" s="116">
        <v>41</v>
      </c>
      <c r="AK15" s="116" t="s">
        <v>1436</v>
      </c>
      <c r="AL15" s="116" t="s">
        <v>1436</v>
      </c>
      <c r="AM15" s="113">
        <v>3</v>
      </c>
      <c r="AN15" s="117" t="s">
        <v>1439</v>
      </c>
      <c r="AO15" s="117" t="s">
        <v>1461</v>
      </c>
      <c r="AP15" s="115">
        <v>163</v>
      </c>
      <c r="AQ15" s="116">
        <v>41</v>
      </c>
      <c r="AR15" s="118">
        <v>6596</v>
      </c>
      <c r="AS15" s="116" t="s">
        <v>1436</v>
      </c>
      <c r="AT15" s="116" t="s">
        <v>1436</v>
      </c>
      <c r="AU15" s="119">
        <v>16127220</v>
      </c>
      <c r="AV15" s="119">
        <v>2460000</v>
      </c>
      <c r="AW15" s="116" t="s">
        <v>1436</v>
      </c>
      <c r="AX15" s="116" t="s">
        <v>1436</v>
      </c>
      <c r="AY15" s="116" t="s">
        <v>1436</v>
      </c>
      <c r="AZ15" s="120">
        <v>18587220</v>
      </c>
      <c r="BA15" s="116" t="s">
        <v>64</v>
      </c>
      <c r="BB15" s="116" t="s">
        <v>1436</v>
      </c>
      <c r="BC15" s="121">
        <v>7</v>
      </c>
      <c r="BD15" s="121">
        <v>5</v>
      </c>
      <c r="BE15" s="116" t="s">
        <v>1436</v>
      </c>
      <c r="BF15" s="116" t="s">
        <v>1436</v>
      </c>
      <c r="BG15" s="116" t="s">
        <v>1436</v>
      </c>
      <c r="BH15" s="116" t="s">
        <v>1436</v>
      </c>
      <c r="BI15" s="116" t="s">
        <v>1436</v>
      </c>
      <c r="BJ15" s="116" t="s">
        <v>1436</v>
      </c>
      <c r="BK15" s="116" t="s">
        <v>1436</v>
      </c>
      <c r="BL15" s="121">
        <v>7</v>
      </c>
      <c r="BM15" s="121">
        <v>7</v>
      </c>
      <c r="BN15" s="121">
        <v>5</v>
      </c>
      <c r="BO15" s="121">
        <v>7</v>
      </c>
      <c r="BP15" s="121">
        <v>7</v>
      </c>
      <c r="BQ15" s="121">
        <v>7</v>
      </c>
      <c r="BR15" s="122">
        <v>6.4999999999999991</v>
      </c>
      <c r="BS15" s="116" t="s">
        <v>67</v>
      </c>
      <c r="BT15" s="123" t="s">
        <v>1462</v>
      </c>
      <c r="BU15" s="123" t="s">
        <v>1463</v>
      </c>
      <c r="BV15" s="123" t="s">
        <v>1464</v>
      </c>
      <c r="BW15" s="123" t="s">
        <v>1503</v>
      </c>
      <c r="BX15" s="123" t="s">
        <v>1476</v>
      </c>
      <c r="BY15" s="123" t="s">
        <v>1477</v>
      </c>
      <c r="BZ15" s="124" t="s">
        <v>1527</v>
      </c>
    </row>
    <row r="16" spans="1:78" s="110" customFormat="1" ht="57.6" x14ac:dyDescent="0.3">
      <c r="A16" s="113">
        <v>18229</v>
      </c>
      <c r="B16" s="114" t="s">
        <v>1376</v>
      </c>
      <c r="C16" s="114" t="s">
        <v>1377</v>
      </c>
      <c r="D16" s="114" t="s">
        <v>1458</v>
      </c>
      <c r="E16" s="114">
        <v>2026</v>
      </c>
      <c r="F16" s="114">
        <v>2026</v>
      </c>
      <c r="G16" s="113" t="s">
        <v>1447</v>
      </c>
      <c r="H16" s="113" t="s">
        <v>52</v>
      </c>
      <c r="I16" s="113" t="s">
        <v>1448</v>
      </c>
      <c r="J16" s="115" t="s">
        <v>762</v>
      </c>
      <c r="K16" s="113" t="s">
        <v>763</v>
      </c>
      <c r="L16" s="113" t="s">
        <v>1449</v>
      </c>
      <c r="M16" s="113" t="s">
        <v>1450</v>
      </c>
      <c r="N16" s="113">
        <v>5</v>
      </c>
      <c r="O16" s="113" t="s">
        <v>775</v>
      </c>
      <c r="P16" s="113" t="s">
        <v>1456</v>
      </c>
      <c r="Q16" s="113" t="s">
        <v>1452</v>
      </c>
      <c r="R16" s="113" t="s">
        <v>61</v>
      </c>
      <c r="S16" s="113" t="s">
        <v>107</v>
      </c>
      <c r="T16" s="113" t="s">
        <v>63</v>
      </c>
      <c r="U16" s="113">
        <v>15</v>
      </c>
      <c r="V16" s="113">
        <v>108</v>
      </c>
      <c r="W16" s="113">
        <v>55</v>
      </c>
      <c r="X16" s="115">
        <v>163</v>
      </c>
      <c r="Y16" s="113">
        <v>4</v>
      </c>
      <c r="Z16" s="113" t="s">
        <v>64</v>
      </c>
      <c r="AA16" s="113" t="s">
        <v>67</v>
      </c>
      <c r="AB16" s="113" t="s">
        <v>67</v>
      </c>
      <c r="AC16" s="113"/>
      <c r="AD16" s="115" t="s">
        <v>1455</v>
      </c>
      <c r="AE16" s="113" t="s">
        <v>67</v>
      </c>
      <c r="AF16" s="113" t="s">
        <v>1436</v>
      </c>
      <c r="AG16" s="113" t="s">
        <v>1436</v>
      </c>
      <c r="AH16" s="116" t="s">
        <v>1436</v>
      </c>
      <c r="AI16" s="116" t="s">
        <v>1436</v>
      </c>
      <c r="AJ16" s="116">
        <v>41</v>
      </c>
      <c r="AK16" s="116" t="s">
        <v>1436</v>
      </c>
      <c r="AL16" s="116" t="s">
        <v>1436</v>
      </c>
      <c r="AM16" s="113">
        <v>3</v>
      </c>
      <c r="AN16" s="117" t="s">
        <v>1444</v>
      </c>
      <c r="AO16" s="117" t="s">
        <v>1445</v>
      </c>
      <c r="AP16" s="115">
        <v>163</v>
      </c>
      <c r="AQ16" s="116">
        <v>41</v>
      </c>
      <c r="AR16" s="118">
        <v>7050</v>
      </c>
      <c r="AS16" s="116" t="s">
        <v>1436</v>
      </c>
      <c r="AT16" s="116" t="s">
        <v>1436</v>
      </c>
      <c r="AU16" s="119">
        <v>16127220</v>
      </c>
      <c r="AV16" s="119">
        <v>2460000</v>
      </c>
      <c r="AW16" s="116" t="s">
        <v>1436</v>
      </c>
      <c r="AX16" s="116" t="s">
        <v>1436</v>
      </c>
      <c r="AY16" s="116" t="s">
        <v>1436</v>
      </c>
      <c r="AZ16" s="120">
        <v>18587220</v>
      </c>
      <c r="BA16" s="116" t="s">
        <v>64</v>
      </c>
      <c r="BB16" s="116" t="s">
        <v>1436</v>
      </c>
      <c r="BC16" s="121">
        <v>1</v>
      </c>
      <c r="BD16" s="121">
        <v>7</v>
      </c>
      <c r="BE16" s="116" t="s">
        <v>1436</v>
      </c>
      <c r="BF16" s="116" t="s">
        <v>1436</v>
      </c>
      <c r="BG16" s="116" t="s">
        <v>1436</v>
      </c>
      <c r="BH16" s="116" t="s">
        <v>1436</v>
      </c>
      <c r="BI16" s="116" t="s">
        <v>1436</v>
      </c>
      <c r="BJ16" s="116" t="s">
        <v>1436</v>
      </c>
      <c r="BK16" s="116" t="s">
        <v>1436</v>
      </c>
      <c r="BL16" s="121">
        <v>7</v>
      </c>
      <c r="BM16" s="121">
        <v>7</v>
      </c>
      <c r="BN16" s="121">
        <v>5</v>
      </c>
      <c r="BO16" s="121">
        <v>5</v>
      </c>
      <c r="BP16" s="121">
        <v>7</v>
      </c>
      <c r="BQ16" s="122">
        <v>6.5</v>
      </c>
      <c r="BR16" s="122">
        <v>5.9</v>
      </c>
      <c r="BS16" s="116" t="s">
        <v>67</v>
      </c>
      <c r="BT16" s="123" t="s">
        <v>1472</v>
      </c>
      <c r="BU16" s="123" t="s">
        <v>1473</v>
      </c>
      <c r="BV16" s="123" t="s">
        <v>1487</v>
      </c>
      <c r="BW16" s="123" t="s">
        <v>1504</v>
      </c>
      <c r="BX16" s="123" t="s">
        <v>1476</v>
      </c>
      <c r="BY16" s="123" t="s">
        <v>1477</v>
      </c>
      <c r="BZ16" s="124" t="s">
        <v>1534</v>
      </c>
    </row>
    <row r="17" spans="1:78" s="110" customFormat="1" ht="57.6" x14ac:dyDescent="0.3">
      <c r="A17" s="113">
        <v>18229</v>
      </c>
      <c r="B17" s="114" t="s">
        <v>1376</v>
      </c>
      <c r="C17" s="114" t="s">
        <v>1377</v>
      </c>
      <c r="D17" s="114" t="s">
        <v>1458</v>
      </c>
      <c r="E17" s="114">
        <v>2026</v>
      </c>
      <c r="F17" s="114">
        <v>2026</v>
      </c>
      <c r="G17" s="113" t="s">
        <v>1447</v>
      </c>
      <c r="H17" s="113" t="s">
        <v>52</v>
      </c>
      <c r="I17" s="113" t="s">
        <v>1448</v>
      </c>
      <c r="J17" s="115" t="s">
        <v>762</v>
      </c>
      <c r="K17" s="113" t="s">
        <v>763</v>
      </c>
      <c r="L17" s="113" t="s">
        <v>1449</v>
      </c>
      <c r="M17" s="113" t="s">
        <v>1450</v>
      </c>
      <c r="N17" s="113">
        <v>5</v>
      </c>
      <c r="O17" s="113" t="s">
        <v>775</v>
      </c>
      <c r="P17" s="113" t="s">
        <v>1456</v>
      </c>
      <c r="Q17" s="113" t="s">
        <v>1452</v>
      </c>
      <c r="R17" s="113" t="s">
        <v>61</v>
      </c>
      <c r="S17" s="113" t="s">
        <v>107</v>
      </c>
      <c r="T17" s="113" t="s">
        <v>63</v>
      </c>
      <c r="U17" s="113">
        <v>15</v>
      </c>
      <c r="V17" s="113">
        <v>108</v>
      </c>
      <c r="W17" s="113">
        <v>55</v>
      </c>
      <c r="X17" s="115">
        <v>163</v>
      </c>
      <c r="Y17" s="113">
        <v>4</v>
      </c>
      <c r="Z17" s="113" t="s">
        <v>64</v>
      </c>
      <c r="AA17" s="113" t="s">
        <v>67</v>
      </c>
      <c r="AB17" s="113" t="s">
        <v>67</v>
      </c>
      <c r="AC17" s="113"/>
      <c r="AD17" s="115" t="s">
        <v>1455</v>
      </c>
      <c r="AE17" s="113" t="s">
        <v>67</v>
      </c>
      <c r="AF17" s="113" t="s">
        <v>1436</v>
      </c>
      <c r="AG17" s="113" t="s">
        <v>1436</v>
      </c>
      <c r="AH17" s="116" t="s">
        <v>1436</v>
      </c>
      <c r="AI17" s="116" t="s">
        <v>1436</v>
      </c>
      <c r="AJ17" s="116">
        <v>41</v>
      </c>
      <c r="AK17" s="116" t="s">
        <v>1436</v>
      </c>
      <c r="AL17" s="116" t="s">
        <v>1436</v>
      </c>
      <c r="AM17" s="113">
        <v>3</v>
      </c>
      <c r="AN17" s="117" t="s">
        <v>1437</v>
      </c>
      <c r="AO17" s="117" t="s">
        <v>1418</v>
      </c>
      <c r="AP17" s="115">
        <v>163</v>
      </c>
      <c r="AQ17" s="116">
        <v>41</v>
      </c>
      <c r="AR17" s="118">
        <v>7497</v>
      </c>
      <c r="AS17" s="116" t="s">
        <v>1436</v>
      </c>
      <c r="AT17" s="116" t="s">
        <v>1436</v>
      </c>
      <c r="AU17" s="119">
        <v>18330165</v>
      </c>
      <c r="AV17" s="119">
        <v>2460000</v>
      </c>
      <c r="AW17" s="116" t="s">
        <v>1436</v>
      </c>
      <c r="AX17" s="116" t="s">
        <v>1436</v>
      </c>
      <c r="AY17" s="116" t="s">
        <v>1436</v>
      </c>
      <c r="AZ17" s="120">
        <v>20790165</v>
      </c>
      <c r="BA17" s="116" t="s">
        <v>64</v>
      </c>
      <c r="BB17" s="116" t="s">
        <v>1436</v>
      </c>
      <c r="BC17" s="121">
        <v>7</v>
      </c>
      <c r="BD17" s="121">
        <v>5</v>
      </c>
      <c r="BE17" s="116" t="s">
        <v>1436</v>
      </c>
      <c r="BF17" s="116" t="s">
        <v>1436</v>
      </c>
      <c r="BG17" s="116" t="s">
        <v>1436</v>
      </c>
      <c r="BH17" s="116" t="s">
        <v>1436</v>
      </c>
      <c r="BI17" s="116" t="s">
        <v>1436</v>
      </c>
      <c r="BJ17" s="116" t="s">
        <v>1436</v>
      </c>
      <c r="BK17" s="116" t="s">
        <v>1436</v>
      </c>
      <c r="BL17" s="121">
        <v>7</v>
      </c>
      <c r="BM17" s="121">
        <v>7</v>
      </c>
      <c r="BN17" s="121">
        <v>1</v>
      </c>
      <c r="BO17" s="121">
        <v>7</v>
      </c>
      <c r="BP17" s="121">
        <v>7</v>
      </c>
      <c r="BQ17" s="122">
        <v>6.2</v>
      </c>
      <c r="BR17" s="122">
        <v>5.9</v>
      </c>
      <c r="BS17" s="116" t="s">
        <v>67</v>
      </c>
      <c r="BT17" s="123" t="s">
        <v>1483</v>
      </c>
      <c r="BU17" s="123" t="s">
        <v>1484</v>
      </c>
      <c r="BV17" s="123" t="s">
        <v>1485</v>
      </c>
      <c r="BW17" s="123" t="s">
        <v>1486</v>
      </c>
      <c r="BX17" s="123" t="s">
        <v>1476</v>
      </c>
      <c r="BY17" s="123" t="s">
        <v>1477</v>
      </c>
      <c r="BZ17" s="124" t="s">
        <v>1529</v>
      </c>
    </row>
    <row r="18" spans="1:78" s="110" customFormat="1" ht="57.6" x14ac:dyDescent="0.3">
      <c r="A18" s="113">
        <v>18229</v>
      </c>
      <c r="B18" s="114" t="s">
        <v>1376</v>
      </c>
      <c r="C18" s="114" t="s">
        <v>1377</v>
      </c>
      <c r="D18" s="114" t="s">
        <v>1458</v>
      </c>
      <c r="E18" s="114">
        <v>2026</v>
      </c>
      <c r="F18" s="114">
        <v>2026</v>
      </c>
      <c r="G18" s="113" t="s">
        <v>1447</v>
      </c>
      <c r="H18" s="113" t="s">
        <v>52</v>
      </c>
      <c r="I18" s="113" t="s">
        <v>1448</v>
      </c>
      <c r="J18" s="115" t="s">
        <v>762</v>
      </c>
      <c r="K18" s="113" t="s">
        <v>763</v>
      </c>
      <c r="L18" s="113" t="s">
        <v>1449</v>
      </c>
      <c r="M18" s="113" t="s">
        <v>1450</v>
      </c>
      <c r="N18" s="113">
        <v>5</v>
      </c>
      <c r="O18" s="113" t="s">
        <v>775</v>
      </c>
      <c r="P18" s="113" t="s">
        <v>1456</v>
      </c>
      <c r="Q18" s="113" t="s">
        <v>1452</v>
      </c>
      <c r="R18" s="113" t="s">
        <v>61</v>
      </c>
      <c r="S18" s="113" t="s">
        <v>107</v>
      </c>
      <c r="T18" s="113" t="s">
        <v>63</v>
      </c>
      <c r="U18" s="113">
        <v>15</v>
      </c>
      <c r="V18" s="113">
        <v>108</v>
      </c>
      <c r="W18" s="113">
        <v>55</v>
      </c>
      <c r="X18" s="115">
        <v>163</v>
      </c>
      <c r="Y18" s="113">
        <v>4</v>
      </c>
      <c r="Z18" s="113" t="s">
        <v>64</v>
      </c>
      <c r="AA18" s="113" t="s">
        <v>67</v>
      </c>
      <c r="AB18" s="113" t="s">
        <v>67</v>
      </c>
      <c r="AC18" s="113"/>
      <c r="AD18" s="115" t="s">
        <v>1455</v>
      </c>
      <c r="AE18" s="113" t="s">
        <v>67</v>
      </c>
      <c r="AF18" s="113" t="s">
        <v>1436</v>
      </c>
      <c r="AG18" s="113" t="s">
        <v>1436</v>
      </c>
      <c r="AH18" s="116" t="s">
        <v>1436</v>
      </c>
      <c r="AI18" s="116" t="s">
        <v>1436</v>
      </c>
      <c r="AJ18" s="116">
        <v>41</v>
      </c>
      <c r="AK18" s="116" t="s">
        <v>1436</v>
      </c>
      <c r="AL18" s="116" t="s">
        <v>1436</v>
      </c>
      <c r="AM18" s="113">
        <v>3</v>
      </c>
      <c r="AN18" s="117" t="s">
        <v>1440</v>
      </c>
      <c r="AO18" s="117" t="s">
        <v>1424</v>
      </c>
      <c r="AP18" s="115">
        <v>163</v>
      </c>
      <c r="AQ18" s="116">
        <v>41</v>
      </c>
      <c r="AR18" s="118">
        <v>6596</v>
      </c>
      <c r="AS18" s="116" t="s">
        <v>1436</v>
      </c>
      <c r="AT18" s="116" t="s">
        <v>1436</v>
      </c>
      <c r="AU18" s="119">
        <v>17469525</v>
      </c>
      <c r="AV18" s="119">
        <v>2460000</v>
      </c>
      <c r="AW18" s="116" t="s">
        <v>1436</v>
      </c>
      <c r="AX18" s="116" t="s">
        <v>1436</v>
      </c>
      <c r="AY18" s="116" t="s">
        <v>1436</v>
      </c>
      <c r="AZ18" s="120">
        <v>19929525</v>
      </c>
      <c r="BA18" s="116" t="s">
        <v>64</v>
      </c>
      <c r="BB18" s="116" t="s">
        <v>1436</v>
      </c>
      <c r="BC18" s="121">
        <v>7</v>
      </c>
      <c r="BD18" s="121">
        <v>5</v>
      </c>
      <c r="BE18" s="116" t="s">
        <v>1436</v>
      </c>
      <c r="BF18" s="116" t="s">
        <v>1436</v>
      </c>
      <c r="BG18" s="116" t="s">
        <v>1436</v>
      </c>
      <c r="BH18" s="116" t="s">
        <v>1436</v>
      </c>
      <c r="BI18" s="116" t="s">
        <v>1436</v>
      </c>
      <c r="BJ18" s="116" t="s">
        <v>1436</v>
      </c>
      <c r="BK18" s="116" t="s">
        <v>1436</v>
      </c>
      <c r="BL18" s="121">
        <v>7</v>
      </c>
      <c r="BM18" s="121">
        <v>7</v>
      </c>
      <c r="BN18" s="121">
        <v>1</v>
      </c>
      <c r="BO18" s="121">
        <v>1</v>
      </c>
      <c r="BP18" s="121">
        <v>7</v>
      </c>
      <c r="BQ18" s="121">
        <v>7</v>
      </c>
      <c r="BR18" s="122">
        <v>5.5</v>
      </c>
      <c r="BS18" s="116" t="s">
        <v>67</v>
      </c>
      <c r="BT18" s="123" t="s">
        <v>1489</v>
      </c>
      <c r="BU18" s="123" t="s">
        <v>1490</v>
      </c>
      <c r="BV18" s="123" t="s">
        <v>1491</v>
      </c>
      <c r="BW18" s="123" t="s">
        <v>1505</v>
      </c>
      <c r="BX18" s="123" t="s">
        <v>1476</v>
      </c>
      <c r="BY18" s="123" t="s">
        <v>1477</v>
      </c>
      <c r="BZ18" s="124" t="s">
        <v>1530</v>
      </c>
    </row>
    <row r="19" spans="1:78" s="110" customFormat="1" ht="72" x14ac:dyDescent="0.3">
      <c r="A19" s="113">
        <v>18229</v>
      </c>
      <c r="B19" s="114" t="s">
        <v>1376</v>
      </c>
      <c r="C19" s="114" t="s">
        <v>1377</v>
      </c>
      <c r="D19" s="114" t="s">
        <v>1458</v>
      </c>
      <c r="E19" s="114">
        <v>2026</v>
      </c>
      <c r="F19" s="114">
        <v>2026</v>
      </c>
      <c r="G19" s="113" t="s">
        <v>1447</v>
      </c>
      <c r="H19" s="113" t="s">
        <v>52</v>
      </c>
      <c r="I19" s="113" t="s">
        <v>1448</v>
      </c>
      <c r="J19" s="115" t="s">
        <v>762</v>
      </c>
      <c r="K19" s="113" t="s">
        <v>763</v>
      </c>
      <c r="L19" s="113" t="s">
        <v>1449</v>
      </c>
      <c r="M19" s="113" t="s">
        <v>1450</v>
      </c>
      <c r="N19" s="113">
        <v>5</v>
      </c>
      <c r="O19" s="113" t="s">
        <v>775</v>
      </c>
      <c r="P19" s="113" t="s">
        <v>1456</v>
      </c>
      <c r="Q19" s="113" t="s">
        <v>1452</v>
      </c>
      <c r="R19" s="113" t="s">
        <v>61</v>
      </c>
      <c r="S19" s="113" t="s">
        <v>107</v>
      </c>
      <c r="T19" s="113" t="s">
        <v>63</v>
      </c>
      <c r="U19" s="113">
        <v>15</v>
      </c>
      <c r="V19" s="113">
        <v>108</v>
      </c>
      <c r="W19" s="113">
        <v>55</v>
      </c>
      <c r="X19" s="115">
        <v>163</v>
      </c>
      <c r="Y19" s="113">
        <v>4</v>
      </c>
      <c r="Z19" s="113" t="s">
        <v>64</v>
      </c>
      <c r="AA19" s="113" t="s">
        <v>67</v>
      </c>
      <c r="AB19" s="113" t="s">
        <v>67</v>
      </c>
      <c r="AC19" s="113"/>
      <c r="AD19" s="115" t="s">
        <v>1455</v>
      </c>
      <c r="AE19" s="113" t="s">
        <v>67</v>
      </c>
      <c r="AF19" s="113" t="s">
        <v>1436</v>
      </c>
      <c r="AG19" s="113" t="s">
        <v>1436</v>
      </c>
      <c r="AH19" s="116" t="s">
        <v>1436</v>
      </c>
      <c r="AI19" s="116" t="s">
        <v>1436</v>
      </c>
      <c r="AJ19" s="116">
        <v>41</v>
      </c>
      <c r="AK19" s="116" t="s">
        <v>1436</v>
      </c>
      <c r="AL19" s="116" t="s">
        <v>1436</v>
      </c>
      <c r="AM19" s="113">
        <v>3</v>
      </c>
      <c r="AN19" s="117" t="s">
        <v>1446</v>
      </c>
      <c r="AO19" s="117" t="s">
        <v>1434</v>
      </c>
      <c r="AP19" s="115">
        <v>163</v>
      </c>
      <c r="AQ19" s="116">
        <v>41</v>
      </c>
      <c r="AR19" s="118">
        <v>6596</v>
      </c>
      <c r="AS19" s="116" t="s">
        <v>1436</v>
      </c>
      <c r="AT19" s="116" t="s">
        <v>1436</v>
      </c>
      <c r="AU19" s="119">
        <v>17237250</v>
      </c>
      <c r="AV19" s="119">
        <v>2460000</v>
      </c>
      <c r="AW19" s="116" t="s">
        <v>1436</v>
      </c>
      <c r="AX19" s="116" t="s">
        <v>1436</v>
      </c>
      <c r="AY19" s="116" t="s">
        <v>1436</v>
      </c>
      <c r="AZ19" s="120">
        <v>19697250</v>
      </c>
      <c r="BA19" s="116" t="s">
        <v>64</v>
      </c>
      <c r="BB19" s="116" t="s">
        <v>1436</v>
      </c>
      <c r="BC19" s="121">
        <v>7</v>
      </c>
      <c r="BD19" s="121">
        <v>7</v>
      </c>
      <c r="BE19" s="116" t="s">
        <v>1436</v>
      </c>
      <c r="BF19" s="116" t="s">
        <v>1436</v>
      </c>
      <c r="BG19" s="116" t="s">
        <v>1436</v>
      </c>
      <c r="BH19" s="116" t="s">
        <v>1436</v>
      </c>
      <c r="BI19" s="116" t="s">
        <v>1436</v>
      </c>
      <c r="BJ19" s="116" t="s">
        <v>1436</v>
      </c>
      <c r="BK19" s="116" t="s">
        <v>1436</v>
      </c>
      <c r="BL19" s="121">
        <v>7</v>
      </c>
      <c r="BM19" s="121">
        <v>5</v>
      </c>
      <c r="BN19" s="121">
        <v>1</v>
      </c>
      <c r="BO19" s="121">
        <v>1</v>
      </c>
      <c r="BP19" s="121">
        <v>7</v>
      </c>
      <c r="BQ19" s="121">
        <v>7</v>
      </c>
      <c r="BR19" s="122">
        <v>5.1999999999999993</v>
      </c>
      <c r="BS19" s="116" t="s">
        <v>67</v>
      </c>
      <c r="BT19" s="123" t="s">
        <v>1497</v>
      </c>
      <c r="BU19" s="123" t="s">
        <v>1498</v>
      </c>
      <c r="BV19" s="123" t="s">
        <v>1499</v>
      </c>
      <c r="BW19" s="123" t="s">
        <v>1506</v>
      </c>
      <c r="BX19" s="123" t="s">
        <v>1476</v>
      </c>
      <c r="BY19" s="123" t="s">
        <v>1477</v>
      </c>
      <c r="BZ19" s="124" t="s">
        <v>1535</v>
      </c>
    </row>
    <row r="20" spans="1:78" s="110" customFormat="1" ht="57.6" x14ac:dyDescent="0.3">
      <c r="A20" s="113">
        <v>18229</v>
      </c>
      <c r="B20" s="114" t="s">
        <v>1376</v>
      </c>
      <c r="C20" s="114" t="s">
        <v>1377</v>
      </c>
      <c r="D20" s="114" t="s">
        <v>1458</v>
      </c>
      <c r="E20" s="114">
        <v>2026</v>
      </c>
      <c r="F20" s="114">
        <v>2026</v>
      </c>
      <c r="G20" s="113" t="s">
        <v>1447</v>
      </c>
      <c r="H20" s="113" t="s">
        <v>52</v>
      </c>
      <c r="I20" s="113" t="s">
        <v>1448</v>
      </c>
      <c r="J20" s="115" t="s">
        <v>762</v>
      </c>
      <c r="K20" s="113" t="s">
        <v>763</v>
      </c>
      <c r="L20" s="113" t="s">
        <v>1449</v>
      </c>
      <c r="M20" s="113" t="s">
        <v>1450</v>
      </c>
      <c r="N20" s="113">
        <v>5</v>
      </c>
      <c r="O20" s="113" t="s">
        <v>775</v>
      </c>
      <c r="P20" s="113" t="s">
        <v>1456</v>
      </c>
      <c r="Q20" s="113" t="s">
        <v>1452</v>
      </c>
      <c r="R20" s="113" t="s">
        <v>61</v>
      </c>
      <c r="S20" s="113" t="s">
        <v>107</v>
      </c>
      <c r="T20" s="113" t="s">
        <v>63</v>
      </c>
      <c r="U20" s="113">
        <v>15</v>
      </c>
      <c r="V20" s="113">
        <v>108</v>
      </c>
      <c r="W20" s="113">
        <v>55</v>
      </c>
      <c r="X20" s="115">
        <v>163</v>
      </c>
      <c r="Y20" s="113">
        <v>4</v>
      </c>
      <c r="Z20" s="113" t="s">
        <v>64</v>
      </c>
      <c r="AA20" s="113" t="s">
        <v>67</v>
      </c>
      <c r="AB20" s="113" t="s">
        <v>67</v>
      </c>
      <c r="AC20" s="113"/>
      <c r="AD20" s="115" t="s">
        <v>1455</v>
      </c>
      <c r="AE20" s="113" t="s">
        <v>67</v>
      </c>
      <c r="AF20" s="113" t="s">
        <v>1436</v>
      </c>
      <c r="AG20" s="113" t="s">
        <v>1436</v>
      </c>
      <c r="AH20" s="116" t="s">
        <v>1436</v>
      </c>
      <c r="AI20" s="116" t="s">
        <v>1436</v>
      </c>
      <c r="AJ20" s="116">
        <v>41</v>
      </c>
      <c r="AK20" s="116" t="s">
        <v>1436</v>
      </c>
      <c r="AL20" s="116" t="s">
        <v>1436</v>
      </c>
      <c r="AM20" s="113">
        <v>3</v>
      </c>
      <c r="AN20" s="117" t="s">
        <v>1438</v>
      </c>
      <c r="AO20" s="126" t="s">
        <v>1459</v>
      </c>
      <c r="AP20" s="115">
        <v>163</v>
      </c>
      <c r="AQ20" s="116">
        <v>41</v>
      </c>
      <c r="AR20" s="111">
        <v>6596</v>
      </c>
      <c r="AS20" s="116" t="s">
        <v>1436</v>
      </c>
      <c r="AT20" s="116" t="s">
        <v>1436</v>
      </c>
      <c r="AU20" s="119">
        <v>16127220</v>
      </c>
      <c r="AV20" s="119">
        <v>2460000</v>
      </c>
      <c r="AW20" s="116" t="s">
        <v>1436</v>
      </c>
      <c r="AX20" s="116" t="s">
        <v>1436</v>
      </c>
      <c r="AY20" s="116" t="s">
        <v>1436</v>
      </c>
      <c r="AZ20" s="120">
        <v>18587220</v>
      </c>
      <c r="BA20" s="116" t="s">
        <v>64</v>
      </c>
      <c r="BB20" s="116" t="s">
        <v>1436</v>
      </c>
      <c r="BC20" s="121">
        <v>1</v>
      </c>
      <c r="BD20" s="121">
        <v>7</v>
      </c>
      <c r="BE20" s="116" t="s">
        <v>1436</v>
      </c>
      <c r="BF20" s="116" t="s">
        <v>1436</v>
      </c>
      <c r="BG20" s="116" t="s">
        <v>1436</v>
      </c>
      <c r="BH20" s="116" t="s">
        <v>1436</v>
      </c>
      <c r="BI20" s="116" t="s">
        <v>1436</v>
      </c>
      <c r="BJ20" s="116" t="s">
        <v>1436</v>
      </c>
      <c r="BK20" s="116" t="s">
        <v>1436</v>
      </c>
      <c r="BL20" s="121">
        <v>7</v>
      </c>
      <c r="BM20" s="121">
        <v>7</v>
      </c>
      <c r="BN20" s="121">
        <v>1</v>
      </c>
      <c r="BO20" s="121">
        <v>1</v>
      </c>
      <c r="BP20" s="121">
        <v>5</v>
      </c>
      <c r="BQ20" s="121">
        <v>7</v>
      </c>
      <c r="BR20" s="122">
        <v>4.8999999999999986</v>
      </c>
      <c r="BS20" s="116" t="s">
        <v>67</v>
      </c>
      <c r="BT20" s="123" t="s">
        <v>1507</v>
      </c>
      <c r="BU20" s="123" t="s">
        <v>1508</v>
      </c>
      <c r="BV20" s="123" t="s">
        <v>1509</v>
      </c>
      <c r="BW20" s="123" t="s">
        <v>1510</v>
      </c>
      <c r="BX20" s="123" t="s">
        <v>1476</v>
      </c>
      <c r="BY20" s="123" t="s">
        <v>1477</v>
      </c>
      <c r="BZ20" s="124" t="s">
        <v>1536</v>
      </c>
    </row>
    <row r="21" spans="1:78" s="110" customFormat="1" ht="72" x14ac:dyDescent="0.3">
      <c r="A21" s="113">
        <v>18229</v>
      </c>
      <c r="B21" s="114" t="s">
        <v>1376</v>
      </c>
      <c r="C21" s="114" t="s">
        <v>1377</v>
      </c>
      <c r="D21" s="114" t="s">
        <v>1458</v>
      </c>
      <c r="E21" s="114">
        <v>2026</v>
      </c>
      <c r="F21" s="114">
        <v>2026</v>
      </c>
      <c r="G21" s="113" t="s">
        <v>1447</v>
      </c>
      <c r="H21" s="113" t="s">
        <v>52</v>
      </c>
      <c r="I21" s="113" t="s">
        <v>1448</v>
      </c>
      <c r="J21" s="115" t="s">
        <v>762</v>
      </c>
      <c r="K21" s="113" t="s">
        <v>763</v>
      </c>
      <c r="L21" s="113" t="s">
        <v>1449</v>
      </c>
      <c r="M21" s="113" t="s">
        <v>1450</v>
      </c>
      <c r="N21" s="113">
        <v>5</v>
      </c>
      <c r="O21" s="113" t="s">
        <v>775</v>
      </c>
      <c r="P21" s="113" t="s">
        <v>1456</v>
      </c>
      <c r="Q21" s="113" t="s">
        <v>1452</v>
      </c>
      <c r="R21" s="113" t="s">
        <v>61</v>
      </c>
      <c r="S21" s="113" t="s">
        <v>107</v>
      </c>
      <c r="T21" s="113" t="s">
        <v>63</v>
      </c>
      <c r="U21" s="113">
        <v>15</v>
      </c>
      <c r="V21" s="113">
        <v>108</v>
      </c>
      <c r="W21" s="113">
        <v>55</v>
      </c>
      <c r="X21" s="115">
        <v>163</v>
      </c>
      <c r="Y21" s="113">
        <v>4</v>
      </c>
      <c r="Z21" s="113" t="s">
        <v>64</v>
      </c>
      <c r="AA21" s="113" t="s">
        <v>67</v>
      </c>
      <c r="AB21" s="113" t="s">
        <v>67</v>
      </c>
      <c r="AC21" s="113"/>
      <c r="AD21" s="115" t="s">
        <v>1455</v>
      </c>
      <c r="AE21" s="113" t="s">
        <v>67</v>
      </c>
      <c r="AF21" s="113" t="s">
        <v>1436</v>
      </c>
      <c r="AG21" s="113" t="s">
        <v>1436</v>
      </c>
      <c r="AH21" s="116" t="s">
        <v>1436</v>
      </c>
      <c r="AI21" s="116" t="s">
        <v>1436</v>
      </c>
      <c r="AJ21" s="116">
        <v>41</v>
      </c>
      <c r="AK21" s="116" t="s">
        <v>1436</v>
      </c>
      <c r="AL21" s="116" t="s">
        <v>1436</v>
      </c>
      <c r="AM21" s="113">
        <v>3</v>
      </c>
      <c r="AN21" s="117" t="s">
        <v>1442</v>
      </c>
      <c r="AO21" s="117" t="s">
        <v>1428</v>
      </c>
      <c r="AP21" s="115">
        <v>163</v>
      </c>
      <c r="AQ21" s="116">
        <v>41</v>
      </c>
      <c r="AR21" s="118">
        <v>7200</v>
      </c>
      <c r="AS21" s="116" t="s">
        <v>1436</v>
      </c>
      <c r="AT21" s="116" t="s">
        <v>1436</v>
      </c>
      <c r="AU21" s="119">
        <v>17604000</v>
      </c>
      <c r="AV21" s="119">
        <v>2460000</v>
      </c>
      <c r="AW21" s="116" t="s">
        <v>1436</v>
      </c>
      <c r="AX21" s="116" t="s">
        <v>1436</v>
      </c>
      <c r="AY21" s="116" t="s">
        <v>1436</v>
      </c>
      <c r="AZ21" s="120">
        <v>20064000</v>
      </c>
      <c r="BA21" s="116" t="s">
        <v>64</v>
      </c>
      <c r="BB21" s="116" t="s">
        <v>1436</v>
      </c>
      <c r="BC21" s="121">
        <v>1</v>
      </c>
      <c r="BD21" s="121">
        <v>7</v>
      </c>
      <c r="BE21" s="116" t="s">
        <v>1436</v>
      </c>
      <c r="BF21" s="116" t="s">
        <v>1436</v>
      </c>
      <c r="BG21" s="116" t="s">
        <v>1436</v>
      </c>
      <c r="BH21" s="116" t="s">
        <v>1436</v>
      </c>
      <c r="BI21" s="116" t="s">
        <v>1436</v>
      </c>
      <c r="BJ21" s="116" t="s">
        <v>1436</v>
      </c>
      <c r="BK21" s="116" t="s">
        <v>1436</v>
      </c>
      <c r="BL21" s="121">
        <v>7</v>
      </c>
      <c r="BM21" s="121">
        <v>7</v>
      </c>
      <c r="BN21" s="121">
        <v>1</v>
      </c>
      <c r="BO21" s="121">
        <v>1</v>
      </c>
      <c r="BP21" s="121">
        <v>5</v>
      </c>
      <c r="BQ21" s="122">
        <v>6.4</v>
      </c>
      <c r="BR21" s="122">
        <v>4.9000000000000004</v>
      </c>
      <c r="BS21" s="116" t="s">
        <v>67</v>
      </c>
      <c r="BT21" s="123" t="s">
        <v>1493</v>
      </c>
      <c r="BU21" s="123" t="s">
        <v>1494</v>
      </c>
      <c r="BV21" s="123" t="s">
        <v>1495</v>
      </c>
      <c r="BW21" s="123" t="s">
        <v>1511</v>
      </c>
      <c r="BX21" s="123" t="s">
        <v>1476</v>
      </c>
      <c r="BY21" s="123" t="s">
        <v>1477</v>
      </c>
      <c r="BZ21" s="124" t="s">
        <v>1531</v>
      </c>
    </row>
    <row r="22" spans="1:78" s="110" customFormat="1" ht="57.6" x14ac:dyDescent="0.3">
      <c r="A22" s="113">
        <v>18232</v>
      </c>
      <c r="B22" s="114" t="s">
        <v>1376</v>
      </c>
      <c r="C22" s="114" t="s">
        <v>1377</v>
      </c>
      <c r="D22" s="114" t="s">
        <v>1458</v>
      </c>
      <c r="E22" s="114">
        <v>2026</v>
      </c>
      <c r="F22" s="114">
        <v>2026</v>
      </c>
      <c r="G22" s="113" t="s">
        <v>1447</v>
      </c>
      <c r="H22" s="113" t="s">
        <v>52</v>
      </c>
      <c r="I22" s="113" t="s">
        <v>1448</v>
      </c>
      <c r="J22" s="115" t="s">
        <v>693</v>
      </c>
      <c r="K22" s="113" t="s">
        <v>694</v>
      </c>
      <c r="L22" s="113" t="s">
        <v>1449</v>
      </c>
      <c r="M22" s="113" t="s">
        <v>1450</v>
      </c>
      <c r="N22" s="113">
        <v>5</v>
      </c>
      <c r="O22" s="113" t="s">
        <v>775</v>
      </c>
      <c r="P22" s="113" t="s">
        <v>770</v>
      </c>
      <c r="Q22" s="113" t="s">
        <v>1452</v>
      </c>
      <c r="R22" s="113" t="s">
        <v>61</v>
      </c>
      <c r="S22" s="113" t="s">
        <v>107</v>
      </c>
      <c r="T22" s="113" t="s">
        <v>63</v>
      </c>
      <c r="U22" s="113">
        <v>15</v>
      </c>
      <c r="V22" s="113">
        <v>130</v>
      </c>
      <c r="W22" s="113">
        <v>55</v>
      </c>
      <c r="X22" s="115">
        <v>185</v>
      </c>
      <c r="Y22" s="113">
        <v>4</v>
      </c>
      <c r="Z22" s="113" t="s">
        <v>64</v>
      </c>
      <c r="AA22" s="113" t="s">
        <v>67</v>
      </c>
      <c r="AB22" s="113" t="s">
        <v>67</v>
      </c>
      <c r="AC22" s="113"/>
      <c r="AD22" s="115" t="s">
        <v>1453</v>
      </c>
      <c r="AE22" s="113" t="s">
        <v>67</v>
      </c>
      <c r="AF22" s="113" t="s">
        <v>1436</v>
      </c>
      <c r="AG22" s="113" t="s">
        <v>1436</v>
      </c>
      <c r="AH22" s="116" t="s">
        <v>1436</v>
      </c>
      <c r="AI22" s="116" t="s">
        <v>1436</v>
      </c>
      <c r="AJ22" s="116">
        <v>47</v>
      </c>
      <c r="AK22" s="116" t="s">
        <v>1436</v>
      </c>
      <c r="AL22" s="116" t="s">
        <v>1436</v>
      </c>
      <c r="AM22" s="113">
        <v>3</v>
      </c>
      <c r="AN22" s="117" t="s">
        <v>1438</v>
      </c>
      <c r="AO22" s="126" t="s">
        <v>1459</v>
      </c>
      <c r="AP22" s="115">
        <v>185</v>
      </c>
      <c r="AQ22" s="116">
        <v>47</v>
      </c>
      <c r="AR22" s="118">
        <v>6596</v>
      </c>
      <c r="AS22" s="116" t="s">
        <v>1436</v>
      </c>
      <c r="AT22" s="116" t="s">
        <v>1436</v>
      </c>
      <c r="AU22" s="119">
        <v>18303900</v>
      </c>
      <c r="AV22" s="119">
        <v>2820000</v>
      </c>
      <c r="AW22" s="116" t="s">
        <v>1436</v>
      </c>
      <c r="AX22" s="116" t="s">
        <v>1436</v>
      </c>
      <c r="AY22" s="116" t="s">
        <v>1436</v>
      </c>
      <c r="AZ22" s="120">
        <v>21123900</v>
      </c>
      <c r="BA22" s="116" t="s">
        <v>64</v>
      </c>
      <c r="BB22" s="116" t="s">
        <v>1436</v>
      </c>
      <c r="BC22" s="121">
        <v>1</v>
      </c>
      <c r="BD22" s="121">
        <v>7</v>
      </c>
      <c r="BE22" s="116" t="s">
        <v>1436</v>
      </c>
      <c r="BF22" s="116" t="s">
        <v>1436</v>
      </c>
      <c r="BG22" s="116" t="s">
        <v>1436</v>
      </c>
      <c r="BH22" s="116" t="s">
        <v>1436</v>
      </c>
      <c r="BI22" s="116" t="s">
        <v>1436</v>
      </c>
      <c r="BJ22" s="116" t="s">
        <v>1436</v>
      </c>
      <c r="BK22" s="116" t="s">
        <v>1436</v>
      </c>
      <c r="BL22" s="121">
        <v>7</v>
      </c>
      <c r="BM22" s="121">
        <v>7</v>
      </c>
      <c r="BN22" s="121">
        <v>7</v>
      </c>
      <c r="BO22" s="121">
        <v>7</v>
      </c>
      <c r="BP22" s="121">
        <v>7</v>
      </c>
      <c r="BQ22" s="121">
        <v>7</v>
      </c>
      <c r="BR22" s="122">
        <v>6.3999999999999986</v>
      </c>
      <c r="BS22" s="116" t="s">
        <v>64</v>
      </c>
      <c r="BT22" s="123" t="s">
        <v>1507</v>
      </c>
      <c r="BU22" s="123" t="s">
        <v>1508</v>
      </c>
      <c r="BV22" s="123" t="s">
        <v>1509</v>
      </c>
      <c r="BW22" s="123" t="s">
        <v>1512</v>
      </c>
      <c r="BX22" s="123" t="s">
        <v>1466</v>
      </c>
      <c r="BY22" s="123" t="s">
        <v>1467</v>
      </c>
      <c r="BZ22" s="124" t="s">
        <v>1524</v>
      </c>
    </row>
    <row r="23" spans="1:78" s="110" customFormat="1" ht="57.6" x14ac:dyDescent="0.3">
      <c r="A23" s="113">
        <v>18232</v>
      </c>
      <c r="B23" s="114" t="s">
        <v>1376</v>
      </c>
      <c r="C23" s="114" t="s">
        <v>1377</v>
      </c>
      <c r="D23" s="114" t="s">
        <v>1458</v>
      </c>
      <c r="E23" s="114">
        <v>2026</v>
      </c>
      <c r="F23" s="114">
        <v>2026</v>
      </c>
      <c r="G23" s="113" t="s">
        <v>1447</v>
      </c>
      <c r="H23" s="113" t="s">
        <v>52</v>
      </c>
      <c r="I23" s="113" t="s">
        <v>1448</v>
      </c>
      <c r="J23" s="115" t="s">
        <v>693</v>
      </c>
      <c r="K23" s="113" t="s">
        <v>694</v>
      </c>
      <c r="L23" s="113" t="s">
        <v>1449</v>
      </c>
      <c r="M23" s="113" t="s">
        <v>1450</v>
      </c>
      <c r="N23" s="113">
        <v>5</v>
      </c>
      <c r="O23" s="113" t="s">
        <v>775</v>
      </c>
      <c r="P23" s="113" t="s">
        <v>770</v>
      </c>
      <c r="Q23" s="113" t="s">
        <v>1452</v>
      </c>
      <c r="R23" s="113" t="s">
        <v>61</v>
      </c>
      <c r="S23" s="113" t="s">
        <v>107</v>
      </c>
      <c r="T23" s="113" t="s">
        <v>63</v>
      </c>
      <c r="U23" s="113">
        <v>15</v>
      </c>
      <c r="V23" s="113">
        <v>130</v>
      </c>
      <c r="W23" s="113">
        <v>55</v>
      </c>
      <c r="X23" s="115">
        <v>185</v>
      </c>
      <c r="Y23" s="113">
        <v>4</v>
      </c>
      <c r="Z23" s="113" t="s">
        <v>64</v>
      </c>
      <c r="AA23" s="113" t="s">
        <v>67</v>
      </c>
      <c r="AB23" s="113" t="s">
        <v>67</v>
      </c>
      <c r="AC23" s="113"/>
      <c r="AD23" s="115" t="s">
        <v>1453</v>
      </c>
      <c r="AE23" s="113" t="s">
        <v>67</v>
      </c>
      <c r="AF23" s="113" t="s">
        <v>1436</v>
      </c>
      <c r="AG23" s="113" t="s">
        <v>1436</v>
      </c>
      <c r="AH23" s="116" t="s">
        <v>1436</v>
      </c>
      <c r="AI23" s="116" t="s">
        <v>1436</v>
      </c>
      <c r="AJ23" s="116">
        <v>47</v>
      </c>
      <c r="AK23" s="116" t="s">
        <v>1436</v>
      </c>
      <c r="AL23" s="116" t="s">
        <v>1436</v>
      </c>
      <c r="AM23" s="113">
        <v>3</v>
      </c>
      <c r="AN23" s="117" t="s">
        <v>1439</v>
      </c>
      <c r="AO23" s="117" t="s">
        <v>1461</v>
      </c>
      <c r="AP23" s="115">
        <v>185</v>
      </c>
      <c r="AQ23" s="116">
        <v>47</v>
      </c>
      <c r="AR23" s="111">
        <v>6596</v>
      </c>
      <c r="AS23" s="116" t="s">
        <v>1436</v>
      </c>
      <c r="AT23" s="116" t="s">
        <v>1436</v>
      </c>
      <c r="AU23" s="119">
        <v>18303900</v>
      </c>
      <c r="AV23" s="119">
        <v>2820000</v>
      </c>
      <c r="AW23" s="116" t="s">
        <v>1436</v>
      </c>
      <c r="AX23" s="116" t="s">
        <v>1436</v>
      </c>
      <c r="AY23" s="116" t="s">
        <v>1436</v>
      </c>
      <c r="AZ23" s="120">
        <v>21123900</v>
      </c>
      <c r="BA23" s="116" t="s">
        <v>64</v>
      </c>
      <c r="BB23" s="116" t="s">
        <v>1436</v>
      </c>
      <c r="BC23" s="121">
        <v>7</v>
      </c>
      <c r="BD23" s="121">
        <v>5</v>
      </c>
      <c r="BE23" s="116" t="s">
        <v>1436</v>
      </c>
      <c r="BF23" s="116" t="s">
        <v>1436</v>
      </c>
      <c r="BG23" s="116" t="s">
        <v>1436</v>
      </c>
      <c r="BH23" s="116" t="s">
        <v>1436</v>
      </c>
      <c r="BI23" s="116" t="s">
        <v>1436</v>
      </c>
      <c r="BJ23" s="116" t="s">
        <v>1436</v>
      </c>
      <c r="BK23" s="116" t="s">
        <v>1436</v>
      </c>
      <c r="BL23" s="121">
        <v>7</v>
      </c>
      <c r="BM23" s="121">
        <v>7</v>
      </c>
      <c r="BN23" s="121">
        <v>5</v>
      </c>
      <c r="BO23" s="121">
        <v>5</v>
      </c>
      <c r="BP23" s="121">
        <v>7</v>
      </c>
      <c r="BQ23" s="121">
        <v>7</v>
      </c>
      <c r="BR23" s="122">
        <v>6.4</v>
      </c>
      <c r="BS23" s="116" t="s">
        <v>67</v>
      </c>
      <c r="BT23" s="123" t="s">
        <v>1462</v>
      </c>
      <c r="BU23" s="123" t="s">
        <v>1463</v>
      </c>
      <c r="BV23" s="123" t="s">
        <v>1464</v>
      </c>
      <c r="BW23" s="123" t="s">
        <v>1513</v>
      </c>
      <c r="BX23" s="123" t="s">
        <v>1466</v>
      </c>
      <c r="BY23" s="123" t="s">
        <v>1467</v>
      </c>
      <c r="BZ23" s="124" t="s">
        <v>1537</v>
      </c>
    </row>
    <row r="24" spans="1:78" s="110" customFormat="1" ht="57.6" x14ac:dyDescent="0.3">
      <c r="A24" s="113">
        <v>18232</v>
      </c>
      <c r="B24" s="114" t="s">
        <v>1376</v>
      </c>
      <c r="C24" s="114" t="s">
        <v>1377</v>
      </c>
      <c r="D24" s="114" t="s">
        <v>1458</v>
      </c>
      <c r="E24" s="114">
        <v>2026</v>
      </c>
      <c r="F24" s="114">
        <v>2026</v>
      </c>
      <c r="G24" s="113" t="s">
        <v>1447</v>
      </c>
      <c r="H24" s="113" t="s">
        <v>52</v>
      </c>
      <c r="I24" s="113" t="s">
        <v>1448</v>
      </c>
      <c r="J24" s="115" t="s">
        <v>693</v>
      </c>
      <c r="K24" s="113" t="s">
        <v>694</v>
      </c>
      <c r="L24" s="113" t="s">
        <v>1449</v>
      </c>
      <c r="M24" s="113" t="s">
        <v>1450</v>
      </c>
      <c r="N24" s="113">
        <v>5</v>
      </c>
      <c r="O24" s="113" t="s">
        <v>775</v>
      </c>
      <c r="P24" s="113" t="s">
        <v>770</v>
      </c>
      <c r="Q24" s="113" t="s">
        <v>1452</v>
      </c>
      <c r="R24" s="113" t="s">
        <v>61</v>
      </c>
      <c r="S24" s="113" t="s">
        <v>107</v>
      </c>
      <c r="T24" s="113" t="s">
        <v>63</v>
      </c>
      <c r="U24" s="113">
        <v>15</v>
      </c>
      <c r="V24" s="113">
        <v>130</v>
      </c>
      <c r="W24" s="113">
        <v>55</v>
      </c>
      <c r="X24" s="115">
        <v>185</v>
      </c>
      <c r="Y24" s="113">
        <v>4</v>
      </c>
      <c r="Z24" s="113" t="s">
        <v>64</v>
      </c>
      <c r="AA24" s="113" t="s">
        <v>67</v>
      </c>
      <c r="AB24" s="113" t="s">
        <v>67</v>
      </c>
      <c r="AC24" s="113"/>
      <c r="AD24" s="115" t="s">
        <v>1453</v>
      </c>
      <c r="AE24" s="113" t="s">
        <v>67</v>
      </c>
      <c r="AF24" s="113" t="s">
        <v>1436</v>
      </c>
      <c r="AG24" s="113" t="s">
        <v>1436</v>
      </c>
      <c r="AH24" s="116" t="s">
        <v>1436</v>
      </c>
      <c r="AI24" s="116" t="s">
        <v>1436</v>
      </c>
      <c r="AJ24" s="116">
        <v>47</v>
      </c>
      <c r="AK24" s="116" t="s">
        <v>1436</v>
      </c>
      <c r="AL24" s="116" t="s">
        <v>1436</v>
      </c>
      <c r="AM24" s="113">
        <v>3</v>
      </c>
      <c r="AN24" s="117" t="s">
        <v>1444</v>
      </c>
      <c r="AO24" s="117" t="s">
        <v>1445</v>
      </c>
      <c r="AP24" s="115">
        <v>185</v>
      </c>
      <c r="AQ24" s="116">
        <v>47</v>
      </c>
      <c r="AR24" s="118">
        <v>6596</v>
      </c>
      <c r="AS24" s="116" t="s">
        <v>1436</v>
      </c>
      <c r="AT24" s="116" t="s">
        <v>1436</v>
      </c>
      <c r="AU24" s="119">
        <v>18303900</v>
      </c>
      <c r="AV24" s="119">
        <v>2820000</v>
      </c>
      <c r="AW24" s="116" t="s">
        <v>1436</v>
      </c>
      <c r="AX24" s="116" t="s">
        <v>1436</v>
      </c>
      <c r="AY24" s="116" t="s">
        <v>1436</v>
      </c>
      <c r="AZ24" s="120">
        <v>21123900</v>
      </c>
      <c r="BA24" s="116" t="s">
        <v>64</v>
      </c>
      <c r="BB24" s="116" t="s">
        <v>1436</v>
      </c>
      <c r="BC24" s="121">
        <v>1</v>
      </c>
      <c r="BD24" s="121">
        <v>7</v>
      </c>
      <c r="BE24" s="116" t="s">
        <v>1436</v>
      </c>
      <c r="BF24" s="116" t="s">
        <v>1436</v>
      </c>
      <c r="BG24" s="116" t="s">
        <v>1436</v>
      </c>
      <c r="BH24" s="116" t="s">
        <v>1436</v>
      </c>
      <c r="BI24" s="116" t="s">
        <v>1436</v>
      </c>
      <c r="BJ24" s="116" t="s">
        <v>1436</v>
      </c>
      <c r="BK24" s="116" t="s">
        <v>1436</v>
      </c>
      <c r="BL24" s="121">
        <v>7</v>
      </c>
      <c r="BM24" s="121">
        <v>7</v>
      </c>
      <c r="BN24" s="121">
        <v>5</v>
      </c>
      <c r="BO24" s="121">
        <v>5</v>
      </c>
      <c r="BP24" s="121">
        <v>1</v>
      </c>
      <c r="BQ24" s="121">
        <v>7</v>
      </c>
      <c r="BR24" s="122">
        <v>5.5</v>
      </c>
      <c r="BS24" s="116" t="s">
        <v>67</v>
      </c>
      <c r="BT24" s="123" t="s">
        <v>1472</v>
      </c>
      <c r="BU24" s="123" t="s">
        <v>1473</v>
      </c>
      <c r="BV24" s="123" t="s">
        <v>1474</v>
      </c>
      <c r="BW24" s="123" t="s">
        <v>1514</v>
      </c>
      <c r="BX24" s="123" t="s">
        <v>1466</v>
      </c>
      <c r="BY24" s="123" t="s">
        <v>1467</v>
      </c>
      <c r="BZ24" s="124" t="s">
        <v>1538</v>
      </c>
    </row>
    <row r="25" spans="1:78" s="110" customFormat="1" ht="72" x14ac:dyDescent="0.3">
      <c r="A25" s="113">
        <v>18232</v>
      </c>
      <c r="B25" s="114" t="s">
        <v>1376</v>
      </c>
      <c r="C25" s="114" t="s">
        <v>1377</v>
      </c>
      <c r="D25" s="114" t="s">
        <v>1458</v>
      </c>
      <c r="E25" s="114">
        <v>2026</v>
      </c>
      <c r="F25" s="114">
        <v>2026</v>
      </c>
      <c r="G25" s="113" t="s">
        <v>1447</v>
      </c>
      <c r="H25" s="113" t="s">
        <v>52</v>
      </c>
      <c r="I25" s="113" t="s">
        <v>1448</v>
      </c>
      <c r="J25" s="115" t="s">
        <v>693</v>
      </c>
      <c r="K25" s="113" t="s">
        <v>694</v>
      </c>
      <c r="L25" s="113" t="s">
        <v>1449</v>
      </c>
      <c r="M25" s="113" t="s">
        <v>1450</v>
      </c>
      <c r="N25" s="113">
        <v>5</v>
      </c>
      <c r="O25" s="113" t="s">
        <v>775</v>
      </c>
      <c r="P25" s="113" t="s">
        <v>770</v>
      </c>
      <c r="Q25" s="113" t="s">
        <v>1452</v>
      </c>
      <c r="R25" s="113" t="s">
        <v>61</v>
      </c>
      <c r="S25" s="113" t="s">
        <v>107</v>
      </c>
      <c r="T25" s="113" t="s">
        <v>63</v>
      </c>
      <c r="U25" s="113">
        <v>15</v>
      </c>
      <c r="V25" s="113">
        <v>130</v>
      </c>
      <c r="W25" s="113">
        <v>55</v>
      </c>
      <c r="X25" s="115">
        <v>185</v>
      </c>
      <c r="Y25" s="113">
        <v>4</v>
      </c>
      <c r="Z25" s="113" t="s">
        <v>64</v>
      </c>
      <c r="AA25" s="113" t="s">
        <v>67</v>
      </c>
      <c r="AB25" s="113" t="s">
        <v>67</v>
      </c>
      <c r="AC25" s="113"/>
      <c r="AD25" s="115" t="s">
        <v>1453</v>
      </c>
      <c r="AE25" s="113" t="s">
        <v>67</v>
      </c>
      <c r="AF25" s="113" t="s">
        <v>1436</v>
      </c>
      <c r="AG25" s="113" t="s">
        <v>1436</v>
      </c>
      <c r="AH25" s="116" t="s">
        <v>1436</v>
      </c>
      <c r="AI25" s="116" t="s">
        <v>1436</v>
      </c>
      <c r="AJ25" s="116">
        <v>47</v>
      </c>
      <c r="AK25" s="116" t="s">
        <v>1436</v>
      </c>
      <c r="AL25" s="116" t="s">
        <v>1436</v>
      </c>
      <c r="AM25" s="113">
        <v>3</v>
      </c>
      <c r="AN25" s="117" t="s">
        <v>1442</v>
      </c>
      <c r="AO25" s="117" t="s">
        <v>1428</v>
      </c>
      <c r="AP25" s="115">
        <v>185</v>
      </c>
      <c r="AQ25" s="116">
        <v>47</v>
      </c>
      <c r="AR25" s="118">
        <v>7200</v>
      </c>
      <c r="AS25" s="116" t="s">
        <v>1436</v>
      </c>
      <c r="AT25" s="116" t="s">
        <v>1436</v>
      </c>
      <c r="AU25" s="119">
        <v>19980000</v>
      </c>
      <c r="AV25" s="119">
        <v>2820000</v>
      </c>
      <c r="AW25" s="116" t="s">
        <v>1436</v>
      </c>
      <c r="AX25" s="116" t="s">
        <v>1436</v>
      </c>
      <c r="AY25" s="116" t="s">
        <v>1436</v>
      </c>
      <c r="AZ25" s="120">
        <v>22800000</v>
      </c>
      <c r="BA25" s="116" t="s">
        <v>64</v>
      </c>
      <c r="BB25" s="116" t="s">
        <v>1436</v>
      </c>
      <c r="BC25" s="121">
        <v>1</v>
      </c>
      <c r="BD25" s="121">
        <v>7</v>
      </c>
      <c r="BE25" s="116" t="s">
        <v>1436</v>
      </c>
      <c r="BF25" s="116" t="s">
        <v>1436</v>
      </c>
      <c r="BG25" s="116" t="s">
        <v>1436</v>
      </c>
      <c r="BH25" s="116" t="s">
        <v>1436</v>
      </c>
      <c r="BI25" s="116" t="s">
        <v>1436</v>
      </c>
      <c r="BJ25" s="116" t="s">
        <v>1436</v>
      </c>
      <c r="BK25" s="116" t="s">
        <v>1436</v>
      </c>
      <c r="BL25" s="121">
        <v>7</v>
      </c>
      <c r="BM25" s="121">
        <v>7</v>
      </c>
      <c r="BN25" s="121">
        <v>1</v>
      </c>
      <c r="BO25" s="121">
        <v>1</v>
      </c>
      <c r="BP25" s="121">
        <v>5</v>
      </c>
      <c r="BQ25" s="122">
        <v>6.4</v>
      </c>
      <c r="BR25" s="122">
        <v>4.9000000000000004</v>
      </c>
      <c r="BS25" s="116" t="s">
        <v>67</v>
      </c>
      <c r="BT25" s="123" t="s">
        <v>1493</v>
      </c>
      <c r="BU25" s="123" t="s">
        <v>1494</v>
      </c>
      <c r="BV25" s="123" t="s">
        <v>1495</v>
      </c>
      <c r="BW25" s="123" t="s">
        <v>1515</v>
      </c>
      <c r="BX25" s="123" t="s">
        <v>1466</v>
      </c>
      <c r="BY25" s="123" t="s">
        <v>1467</v>
      </c>
      <c r="BZ25" s="124" t="s">
        <v>1531</v>
      </c>
    </row>
    <row r="26" spans="1:78" s="110" customFormat="1" ht="86.4" x14ac:dyDescent="0.3">
      <c r="A26" s="113">
        <v>18232</v>
      </c>
      <c r="B26" s="114" t="s">
        <v>1376</v>
      </c>
      <c r="C26" s="114" t="s">
        <v>1377</v>
      </c>
      <c r="D26" s="114" t="s">
        <v>1458</v>
      </c>
      <c r="E26" s="114">
        <v>2026</v>
      </c>
      <c r="F26" s="114">
        <v>2026</v>
      </c>
      <c r="G26" s="113" t="s">
        <v>1447</v>
      </c>
      <c r="H26" s="113" t="s">
        <v>52</v>
      </c>
      <c r="I26" s="113" t="s">
        <v>1448</v>
      </c>
      <c r="J26" s="115" t="s">
        <v>693</v>
      </c>
      <c r="K26" s="113" t="s">
        <v>694</v>
      </c>
      <c r="L26" s="113" t="s">
        <v>1449</v>
      </c>
      <c r="M26" s="113" t="s">
        <v>1450</v>
      </c>
      <c r="N26" s="113">
        <v>5</v>
      </c>
      <c r="O26" s="113" t="s">
        <v>775</v>
      </c>
      <c r="P26" s="113" t="s">
        <v>770</v>
      </c>
      <c r="Q26" s="113" t="s">
        <v>1452</v>
      </c>
      <c r="R26" s="113" t="s">
        <v>61</v>
      </c>
      <c r="S26" s="113" t="s">
        <v>107</v>
      </c>
      <c r="T26" s="113" t="s">
        <v>63</v>
      </c>
      <c r="U26" s="113">
        <v>15</v>
      </c>
      <c r="V26" s="113">
        <v>130</v>
      </c>
      <c r="W26" s="113">
        <v>55</v>
      </c>
      <c r="X26" s="115">
        <v>185</v>
      </c>
      <c r="Y26" s="113">
        <v>4</v>
      </c>
      <c r="Z26" s="113" t="s">
        <v>64</v>
      </c>
      <c r="AA26" s="113" t="s">
        <v>67</v>
      </c>
      <c r="AB26" s="113" t="s">
        <v>67</v>
      </c>
      <c r="AC26" s="113"/>
      <c r="AD26" s="115" t="s">
        <v>1453</v>
      </c>
      <c r="AE26" s="113" t="s">
        <v>67</v>
      </c>
      <c r="AF26" s="113" t="s">
        <v>1436</v>
      </c>
      <c r="AG26" s="113" t="s">
        <v>1436</v>
      </c>
      <c r="AH26" s="116" t="s">
        <v>1436</v>
      </c>
      <c r="AI26" s="116" t="s">
        <v>1436</v>
      </c>
      <c r="AJ26" s="116">
        <v>47</v>
      </c>
      <c r="AK26" s="116" t="s">
        <v>1436</v>
      </c>
      <c r="AL26" s="116" t="s">
        <v>1436</v>
      </c>
      <c r="AM26" s="113">
        <v>3</v>
      </c>
      <c r="AN26" s="117" t="s">
        <v>1446</v>
      </c>
      <c r="AO26" s="117" t="s">
        <v>1434</v>
      </c>
      <c r="AP26" s="115">
        <v>185</v>
      </c>
      <c r="AQ26" s="116">
        <v>47</v>
      </c>
      <c r="AR26" s="118">
        <v>6596</v>
      </c>
      <c r="AS26" s="116" t="s">
        <v>1436</v>
      </c>
      <c r="AT26" s="116" t="s">
        <v>1436</v>
      </c>
      <c r="AU26" s="127">
        <v>18303900</v>
      </c>
      <c r="AV26" s="119">
        <v>2820000</v>
      </c>
      <c r="AW26" s="116" t="s">
        <v>1436</v>
      </c>
      <c r="AX26" s="116" t="s">
        <v>1436</v>
      </c>
      <c r="AY26" s="116" t="s">
        <v>1436</v>
      </c>
      <c r="AZ26" s="127">
        <v>21123900</v>
      </c>
      <c r="BA26" s="116" t="s">
        <v>1460</v>
      </c>
      <c r="BB26" s="130" t="s">
        <v>1545</v>
      </c>
      <c r="BC26" s="116" t="s">
        <v>1436</v>
      </c>
      <c r="BD26" s="116" t="s">
        <v>1436</v>
      </c>
      <c r="BE26" s="116" t="s">
        <v>1436</v>
      </c>
      <c r="BF26" s="116" t="s">
        <v>1436</v>
      </c>
      <c r="BG26" s="116" t="s">
        <v>1436</v>
      </c>
      <c r="BH26" s="116" t="s">
        <v>1436</v>
      </c>
      <c r="BI26" s="116" t="s">
        <v>1436</v>
      </c>
      <c r="BJ26" s="116" t="s">
        <v>1436</v>
      </c>
      <c r="BK26" s="116" t="s">
        <v>1436</v>
      </c>
      <c r="BL26" s="116" t="s">
        <v>1436</v>
      </c>
      <c r="BM26" s="116" t="s">
        <v>1436</v>
      </c>
      <c r="BN26" s="116" t="s">
        <v>1436</v>
      </c>
      <c r="BO26" s="116" t="s">
        <v>1436</v>
      </c>
      <c r="BP26" s="116" t="s">
        <v>1436</v>
      </c>
      <c r="BQ26" s="116" t="s">
        <v>1436</v>
      </c>
      <c r="BR26" s="116" t="s">
        <v>1436</v>
      </c>
      <c r="BS26" s="116" t="s">
        <v>67</v>
      </c>
      <c r="BT26" s="123" t="s">
        <v>1497</v>
      </c>
      <c r="BU26" s="123" t="s">
        <v>1498</v>
      </c>
      <c r="BV26" s="123" t="s">
        <v>1499</v>
      </c>
      <c r="BW26" s="123" t="s">
        <v>1516</v>
      </c>
      <c r="BX26" s="123" t="s">
        <v>1466</v>
      </c>
      <c r="BY26" s="123" t="s">
        <v>1467</v>
      </c>
      <c r="BZ26" s="124" t="s">
        <v>1539</v>
      </c>
    </row>
    <row r="27" spans="1:78" s="110" customFormat="1" ht="57.6" x14ac:dyDescent="0.3">
      <c r="A27" s="113">
        <v>18234</v>
      </c>
      <c r="B27" s="114" t="s">
        <v>1376</v>
      </c>
      <c r="C27" s="114" t="s">
        <v>1377</v>
      </c>
      <c r="D27" s="114" t="s">
        <v>1458</v>
      </c>
      <c r="E27" s="114">
        <v>2026</v>
      </c>
      <c r="F27" s="114">
        <v>2026</v>
      </c>
      <c r="G27" s="113" t="s">
        <v>1447</v>
      </c>
      <c r="H27" s="113" t="s">
        <v>52</v>
      </c>
      <c r="I27" s="113" t="s">
        <v>1448</v>
      </c>
      <c r="J27" s="115" t="s">
        <v>762</v>
      </c>
      <c r="K27" s="113" t="s">
        <v>763</v>
      </c>
      <c r="L27" s="113" t="s">
        <v>1449</v>
      </c>
      <c r="M27" s="113" t="s">
        <v>1450</v>
      </c>
      <c r="N27" s="113">
        <v>5</v>
      </c>
      <c r="O27" s="113" t="s">
        <v>775</v>
      </c>
      <c r="P27" s="113" t="s">
        <v>1457</v>
      </c>
      <c r="Q27" s="113" t="s">
        <v>1452</v>
      </c>
      <c r="R27" s="113" t="s">
        <v>61</v>
      </c>
      <c r="S27" s="113" t="s">
        <v>107</v>
      </c>
      <c r="T27" s="113" t="s">
        <v>63</v>
      </c>
      <c r="U27" s="113">
        <v>15</v>
      </c>
      <c r="V27" s="113">
        <v>108</v>
      </c>
      <c r="W27" s="113">
        <v>55</v>
      </c>
      <c r="X27" s="115">
        <v>163</v>
      </c>
      <c r="Y27" s="113">
        <v>4</v>
      </c>
      <c r="Z27" s="113" t="s">
        <v>64</v>
      </c>
      <c r="AA27" s="113" t="s">
        <v>67</v>
      </c>
      <c r="AB27" s="113" t="s">
        <v>67</v>
      </c>
      <c r="AC27" s="113"/>
      <c r="AD27" s="115" t="s">
        <v>1455</v>
      </c>
      <c r="AE27" s="113" t="s">
        <v>67</v>
      </c>
      <c r="AF27" s="113" t="s">
        <v>1436</v>
      </c>
      <c r="AG27" s="113" t="s">
        <v>1436</v>
      </c>
      <c r="AH27" s="116" t="s">
        <v>1436</v>
      </c>
      <c r="AI27" s="116" t="s">
        <v>1436</v>
      </c>
      <c r="AJ27" s="116">
        <v>41</v>
      </c>
      <c r="AK27" s="116" t="s">
        <v>1436</v>
      </c>
      <c r="AL27" s="116" t="s">
        <v>1436</v>
      </c>
      <c r="AM27" s="113">
        <v>3</v>
      </c>
      <c r="AN27" s="117" t="s">
        <v>1446</v>
      </c>
      <c r="AO27" s="117" t="s">
        <v>1434</v>
      </c>
      <c r="AP27" s="115">
        <v>163</v>
      </c>
      <c r="AQ27" s="116">
        <v>41</v>
      </c>
      <c r="AR27" s="118">
        <v>7350</v>
      </c>
      <c r="AS27" s="116" t="s">
        <v>1436</v>
      </c>
      <c r="AT27" s="116" t="s">
        <v>1436</v>
      </c>
      <c r="AU27" s="119">
        <v>17970750</v>
      </c>
      <c r="AV27" s="119">
        <v>2460000</v>
      </c>
      <c r="AW27" s="116" t="s">
        <v>1436</v>
      </c>
      <c r="AX27" s="116" t="s">
        <v>1436</v>
      </c>
      <c r="AY27" s="116" t="s">
        <v>1436</v>
      </c>
      <c r="AZ27" s="120">
        <v>20430750</v>
      </c>
      <c r="BA27" s="116" t="s">
        <v>64</v>
      </c>
      <c r="BB27" s="116" t="s">
        <v>1436</v>
      </c>
      <c r="BC27" s="121">
        <v>7</v>
      </c>
      <c r="BD27" s="121">
        <v>7</v>
      </c>
      <c r="BE27" s="116" t="s">
        <v>1436</v>
      </c>
      <c r="BF27" s="116" t="s">
        <v>1436</v>
      </c>
      <c r="BG27" s="116" t="s">
        <v>1436</v>
      </c>
      <c r="BH27" s="116" t="s">
        <v>1436</v>
      </c>
      <c r="BI27" s="116" t="s">
        <v>1436</v>
      </c>
      <c r="BJ27" s="116" t="s">
        <v>1436</v>
      </c>
      <c r="BK27" s="116" t="s">
        <v>1436</v>
      </c>
      <c r="BL27" s="121">
        <v>7</v>
      </c>
      <c r="BM27" s="121">
        <v>7</v>
      </c>
      <c r="BN27" s="121">
        <v>7</v>
      </c>
      <c r="BO27" s="121">
        <v>7</v>
      </c>
      <c r="BP27" s="121">
        <v>7</v>
      </c>
      <c r="BQ27" s="122">
        <v>6.3</v>
      </c>
      <c r="BR27" s="122">
        <v>6.3</v>
      </c>
      <c r="BS27" s="116" t="s">
        <v>64</v>
      </c>
      <c r="BT27" s="123" t="s">
        <v>1497</v>
      </c>
      <c r="BU27" s="123" t="s">
        <v>1498</v>
      </c>
      <c r="BV27" s="123" t="s">
        <v>1499</v>
      </c>
      <c r="BW27" s="123" t="s">
        <v>1517</v>
      </c>
      <c r="BX27" s="123" t="s">
        <v>1476</v>
      </c>
      <c r="BY27" s="123" t="s">
        <v>1477</v>
      </c>
      <c r="BZ27" s="124" t="s">
        <v>1524</v>
      </c>
    </row>
    <row r="28" spans="1:78" s="110" customFormat="1" ht="57.6" x14ac:dyDescent="0.3">
      <c r="A28" s="113">
        <v>18234</v>
      </c>
      <c r="B28" s="114" t="s">
        <v>1376</v>
      </c>
      <c r="C28" s="114" t="s">
        <v>1377</v>
      </c>
      <c r="D28" s="114" t="s">
        <v>1458</v>
      </c>
      <c r="E28" s="114">
        <v>2026</v>
      </c>
      <c r="F28" s="114">
        <v>2026</v>
      </c>
      <c r="G28" s="113" t="s">
        <v>1447</v>
      </c>
      <c r="H28" s="113" t="s">
        <v>52</v>
      </c>
      <c r="I28" s="113" t="s">
        <v>1448</v>
      </c>
      <c r="J28" s="115" t="s">
        <v>762</v>
      </c>
      <c r="K28" s="113" t="s">
        <v>763</v>
      </c>
      <c r="L28" s="113" t="s">
        <v>1449</v>
      </c>
      <c r="M28" s="113" t="s">
        <v>1450</v>
      </c>
      <c r="N28" s="113">
        <v>5</v>
      </c>
      <c r="O28" s="113" t="s">
        <v>775</v>
      </c>
      <c r="P28" s="113" t="s">
        <v>1457</v>
      </c>
      <c r="Q28" s="113" t="s">
        <v>1452</v>
      </c>
      <c r="R28" s="113" t="s">
        <v>61</v>
      </c>
      <c r="S28" s="113" t="s">
        <v>107</v>
      </c>
      <c r="T28" s="113" t="s">
        <v>63</v>
      </c>
      <c r="U28" s="113">
        <v>15</v>
      </c>
      <c r="V28" s="113">
        <v>108</v>
      </c>
      <c r="W28" s="113">
        <v>55</v>
      </c>
      <c r="X28" s="115">
        <v>163</v>
      </c>
      <c r="Y28" s="113">
        <v>4</v>
      </c>
      <c r="Z28" s="113" t="s">
        <v>64</v>
      </c>
      <c r="AA28" s="113" t="s">
        <v>67</v>
      </c>
      <c r="AB28" s="113" t="s">
        <v>67</v>
      </c>
      <c r="AC28" s="113"/>
      <c r="AD28" s="115" t="s">
        <v>1455</v>
      </c>
      <c r="AE28" s="113" t="s">
        <v>67</v>
      </c>
      <c r="AF28" s="113" t="s">
        <v>1436</v>
      </c>
      <c r="AG28" s="113" t="s">
        <v>1436</v>
      </c>
      <c r="AH28" s="116" t="s">
        <v>1436</v>
      </c>
      <c r="AI28" s="116" t="s">
        <v>1436</v>
      </c>
      <c r="AJ28" s="116">
        <v>41</v>
      </c>
      <c r="AK28" s="116" t="s">
        <v>1436</v>
      </c>
      <c r="AL28" s="116" t="s">
        <v>1436</v>
      </c>
      <c r="AM28" s="113">
        <v>3</v>
      </c>
      <c r="AN28" s="117" t="s">
        <v>1439</v>
      </c>
      <c r="AO28" s="117" t="s">
        <v>1461</v>
      </c>
      <c r="AP28" s="115">
        <v>163</v>
      </c>
      <c r="AQ28" s="116">
        <v>41</v>
      </c>
      <c r="AR28" s="118">
        <v>6596</v>
      </c>
      <c r="AS28" s="116" t="s">
        <v>1436</v>
      </c>
      <c r="AT28" s="116" t="s">
        <v>1436</v>
      </c>
      <c r="AU28" s="119">
        <v>16127220</v>
      </c>
      <c r="AV28" s="119">
        <v>2460000</v>
      </c>
      <c r="AW28" s="116" t="s">
        <v>1436</v>
      </c>
      <c r="AX28" s="116" t="s">
        <v>1436</v>
      </c>
      <c r="AY28" s="116" t="s">
        <v>1436</v>
      </c>
      <c r="AZ28" s="120">
        <v>18587220</v>
      </c>
      <c r="BA28" s="116" t="s">
        <v>64</v>
      </c>
      <c r="BB28" s="116" t="s">
        <v>1436</v>
      </c>
      <c r="BC28" s="121">
        <v>7</v>
      </c>
      <c r="BD28" s="121">
        <v>5</v>
      </c>
      <c r="BE28" s="116" t="s">
        <v>1436</v>
      </c>
      <c r="BF28" s="116" t="s">
        <v>1436</v>
      </c>
      <c r="BG28" s="116" t="s">
        <v>1436</v>
      </c>
      <c r="BH28" s="116" t="s">
        <v>1436</v>
      </c>
      <c r="BI28" s="116" t="s">
        <v>1436</v>
      </c>
      <c r="BJ28" s="116" t="s">
        <v>1436</v>
      </c>
      <c r="BK28" s="116" t="s">
        <v>1436</v>
      </c>
      <c r="BL28" s="121">
        <v>7</v>
      </c>
      <c r="BM28" s="121">
        <v>7</v>
      </c>
      <c r="BN28" s="121">
        <v>5</v>
      </c>
      <c r="BO28" s="121">
        <v>5</v>
      </c>
      <c r="BP28" s="121">
        <v>5</v>
      </c>
      <c r="BQ28" s="121">
        <v>7</v>
      </c>
      <c r="BR28" s="122">
        <v>6.1999999999999993</v>
      </c>
      <c r="BS28" s="116" t="s">
        <v>67</v>
      </c>
      <c r="BT28" s="123" t="s">
        <v>1462</v>
      </c>
      <c r="BU28" s="123" t="s">
        <v>1463</v>
      </c>
      <c r="BV28" s="123" t="s">
        <v>1464</v>
      </c>
      <c r="BW28" s="123" t="s">
        <v>1518</v>
      </c>
      <c r="BX28" s="123" t="s">
        <v>1476</v>
      </c>
      <c r="BY28" s="123" t="s">
        <v>1477</v>
      </c>
      <c r="BZ28" s="124" t="s">
        <v>1540</v>
      </c>
    </row>
    <row r="29" spans="1:78" s="110" customFormat="1" ht="57.6" x14ac:dyDescent="0.3">
      <c r="A29" s="113">
        <v>18234</v>
      </c>
      <c r="B29" s="114" t="s">
        <v>1376</v>
      </c>
      <c r="C29" s="114" t="s">
        <v>1377</v>
      </c>
      <c r="D29" s="114" t="s">
        <v>1458</v>
      </c>
      <c r="E29" s="114">
        <v>2026</v>
      </c>
      <c r="F29" s="114">
        <v>2026</v>
      </c>
      <c r="G29" s="113" t="s">
        <v>1447</v>
      </c>
      <c r="H29" s="113" t="s">
        <v>52</v>
      </c>
      <c r="I29" s="113" t="s">
        <v>1448</v>
      </c>
      <c r="J29" s="115" t="s">
        <v>762</v>
      </c>
      <c r="K29" s="113" t="s">
        <v>763</v>
      </c>
      <c r="L29" s="113" t="s">
        <v>1449</v>
      </c>
      <c r="M29" s="113" t="s">
        <v>1450</v>
      </c>
      <c r="N29" s="113">
        <v>5</v>
      </c>
      <c r="O29" s="113" t="s">
        <v>775</v>
      </c>
      <c r="P29" s="113" t="s">
        <v>1457</v>
      </c>
      <c r="Q29" s="113" t="s">
        <v>1452</v>
      </c>
      <c r="R29" s="113" t="s">
        <v>61</v>
      </c>
      <c r="S29" s="113" t="s">
        <v>107</v>
      </c>
      <c r="T29" s="113" t="s">
        <v>63</v>
      </c>
      <c r="U29" s="113">
        <v>15</v>
      </c>
      <c r="V29" s="113">
        <v>108</v>
      </c>
      <c r="W29" s="113">
        <v>55</v>
      </c>
      <c r="X29" s="115">
        <v>163</v>
      </c>
      <c r="Y29" s="113">
        <v>4</v>
      </c>
      <c r="Z29" s="113" t="s">
        <v>64</v>
      </c>
      <c r="AA29" s="113" t="s">
        <v>67</v>
      </c>
      <c r="AB29" s="113" t="s">
        <v>67</v>
      </c>
      <c r="AC29" s="113"/>
      <c r="AD29" s="115" t="s">
        <v>1455</v>
      </c>
      <c r="AE29" s="113" t="s">
        <v>67</v>
      </c>
      <c r="AF29" s="113" t="s">
        <v>1436</v>
      </c>
      <c r="AG29" s="113" t="s">
        <v>1436</v>
      </c>
      <c r="AH29" s="116" t="s">
        <v>1436</v>
      </c>
      <c r="AI29" s="116" t="s">
        <v>1436</v>
      </c>
      <c r="AJ29" s="116">
        <v>41</v>
      </c>
      <c r="AK29" s="116" t="s">
        <v>1436</v>
      </c>
      <c r="AL29" s="116" t="s">
        <v>1436</v>
      </c>
      <c r="AM29" s="113">
        <v>3</v>
      </c>
      <c r="AN29" s="117" t="s">
        <v>1443</v>
      </c>
      <c r="AO29" s="117" t="s">
        <v>1430</v>
      </c>
      <c r="AP29" s="115">
        <v>163</v>
      </c>
      <c r="AQ29" s="116">
        <v>41</v>
      </c>
      <c r="AR29" s="118">
        <v>6596</v>
      </c>
      <c r="AS29" s="116" t="s">
        <v>1436</v>
      </c>
      <c r="AT29" s="116" t="s">
        <v>1436</v>
      </c>
      <c r="AU29" s="119">
        <v>16127220</v>
      </c>
      <c r="AV29" s="119">
        <v>2460000</v>
      </c>
      <c r="AW29" s="116" t="s">
        <v>1436</v>
      </c>
      <c r="AX29" s="116" t="s">
        <v>1436</v>
      </c>
      <c r="AY29" s="116" t="s">
        <v>1436</v>
      </c>
      <c r="AZ29" s="120">
        <v>18587220</v>
      </c>
      <c r="BA29" s="116" t="s">
        <v>64</v>
      </c>
      <c r="BB29" s="116" t="s">
        <v>1436</v>
      </c>
      <c r="BC29" s="121">
        <v>5</v>
      </c>
      <c r="BD29" s="121">
        <v>7</v>
      </c>
      <c r="BE29" s="116" t="s">
        <v>1436</v>
      </c>
      <c r="BF29" s="116" t="s">
        <v>1436</v>
      </c>
      <c r="BG29" s="116" t="s">
        <v>1436</v>
      </c>
      <c r="BH29" s="116" t="s">
        <v>1436</v>
      </c>
      <c r="BI29" s="116" t="s">
        <v>1436</v>
      </c>
      <c r="BJ29" s="116" t="s">
        <v>1436</v>
      </c>
      <c r="BK29" s="116" t="s">
        <v>1436</v>
      </c>
      <c r="BL29" s="121">
        <v>7</v>
      </c>
      <c r="BM29" s="121">
        <v>7</v>
      </c>
      <c r="BN29" s="121">
        <v>5</v>
      </c>
      <c r="BO29" s="121">
        <v>7</v>
      </c>
      <c r="BP29" s="121">
        <v>1</v>
      </c>
      <c r="BQ29" s="121">
        <v>7</v>
      </c>
      <c r="BR29" s="122">
        <v>6.1</v>
      </c>
      <c r="BS29" s="116" t="s">
        <v>67</v>
      </c>
      <c r="BT29" s="123" t="s">
        <v>1479</v>
      </c>
      <c r="BU29" s="123" t="s">
        <v>1480</v>
      </c>
      <c r="BV29" s="123" t="s">
        <v>1481</v>
      </c>
      <c r="BW29" s="123" t="s">
        <v>1519</v>
      </c>
      <c r="BX29" s="123" t="s">
        <v>1476</v>
      </c>
      <c r="BY29" s="123" t="s">
        <v>1477</v>
      </c>
      <c r="BZ29" s="124" t="s">
        <v>1541</v>
      </c>
    </row>
    <row r="30" spans="1:78" s="110" customFormat="1" ht="57.6" x14ac:dyDescent="0.3">
      <c r="A30" s="113">
        <v>18234</v>
      </c>
      <c r="B30" s="114" t="s">
        <v>1376</v>
      </c>
      <c r="C30" s="114" t="s">
        <v>1377</v>
      </c>
      <c r="D30" s="114" t="s">
        <v>1458</v>
      </c>
      <c r="E30" s="114">
        <v>2026</v>
      </c>
      <c r="F30" s="114">
        <v>2026</v>
      </c>
      <c r="G30" s="113" t="s">
        <v>1447</v>
      </c>
      <c r="H30" s="113" t="s">
        <v>52</v>
      </c>
      <c r="I30" s="113" t="s">
        <v>1448</v>
      </c>
      <c r="J30" s="115" t="s">
        <v>762</v>
      </c>
      <c r="K30" s="113" t="s">
        <v>763</v>
      </c>
      <c r="L30" s="113" t="s">
        <v>1449</v>
      </c>
      <c r="M30" s="113" t="s">
        <v>1450</v>
      </c>
      <c r="N30" s="113">
        <v>5</v>
      </c>
      <c r="O30" s="113" t="s">
        <v>775</v>
      </c>
      <c r="P30" s="113" t="s">
        <v>1457</v>
      </c>
      <c r="Q30" s="113" t="s">
        <v>1452</v>
      </c>
      <c r="R30" s="113" t="s">
        <v>61</v>
      </c>
      <c r="S30" s="113" t="s">
        <v>107</v>
      </c>
      <c r="T30" s="113" t="s">
        <v>63</v>
      </c>
      <c r="U30" s="113">
        <v>15</v>
      </c>
      <c r="V30" s="113">
        <v>108</v>
      </c>
      <c r="W30" s="113">
        <v>55</v>
      </c>
      <c r="X30" s="115">
        <v>163</v>
      </c>
      <c r="Y30" s="113">
        <v>4</v>
      </c>
      <c r="Z30" s="113" t="s">
        <v>64</v>
      </c>
      <c r="AA30" s="113" t="s">
        <v>67</v>
      </c>
      <c r="AB30" s="113" t="s">
        <v>67</v>
      </c>
      <c r="AC30" s="113"/>
      <c r="AD30" s="115" t="s">
        <v>1455</v>
      </c>
      <c r="AE30" s="113" t="s">
        <v>67</v>
      </c>
      <c r="AF30" s="113" t="s">
        <v>1436</v>
      </c>
      <c r="AG30" s="113" t="s">
        <v>1436</v>
      </c>
      <c r="AH30" s="116" t="s">
        <v>1436</v>
      </c>
      <c r="AI30" s="116" t="s">
        <v>1436</v>
      </c>
      <c r="AJ30" s="116">
        <v>41</v>
      </c>
      <c r="AK30" s="116" t="s">
        <v>1436</v>
      </c>
      <c r="AL30" s="116" t="s">
        <v>1436</v>
      </c>
      <c r="AM30" s="113">
        <v>3</v>
      </c>
      <c r="AN30" s="117" t="s">
        <v>1440</v>
      </c>
      <c r="AO30" s="117" t="s">
        <v>1424</v>
      </c>
      <c r="AP30" s="115">
        <v>163</v>
      </c>
      <c r="AQ30" s="116">
        <v>41</v>
      </c>
      <c r="AR30" s="111">
        <v>7145</v>
      </c>
      <c r="AS30" s="116" t="s">
        <v>1436</v>
      </c>
      <c r="AT30" s="116" t="s">
        <v>1436</v>
      </c>
      <c r="AU30" s="119">
        <v>17469525</v>
      </c>
      <c r="AV30" s="119">
        <v>2460000</v>
      </c>
      <c r="AW30" s="116" t="s">
        <v>1436</v>
      </c>
      <c r="AX30" s="116" t="s">
        <v>1436</v>
      </c>
      <c r="AY30" s="116" t="s">
        <v>1436</v>
      </c>
      <c r="AZ30" s="120">
        <v>19929525</v>
      </c>
      <c r="BA30" s="116" t="s">
        <v>64</v>
      </c>
      <c r="BB30" s="116" t="s">
        <v>1436</v>
      </c>
      <c r="BC30" s="121">
        <v>7</v>
      </c>
      <c r="BD30" s="121">
        <v>5</v>
      </c>
      <c r="BE30" s="116" t="s">
        <v>1436</v>
      </c>
      <c r="BF30" s="116" t="s">
        <v>1436</v>
      </c>
      <c r="BG30" s="116" t="s">
        <v>1436</v>
      </c>
      <c r="BH30" s="116" t="s">
        <v>1436</v>
      </c>
      <c r="BI30" s="116" t="s">
        <v>1436</v>
      </c>
      <c r="BJ30" s="116" t="s">
        <v>1436</v>
      </c>
      <c r="BK30" s="116" t="s">
        <v>1436</v>
      </c>
      <c r="BL30" s="121">
        <v>7</v>
      </c>
      <c r="BM30" s="121">
        <v>7</v>
      </c>
      <c r="BN30" s="121">
        <v>1</v>
      </c>
      <c r="BO30" s="121">
        <v>7</v>
      </c>
      <c r="BP30" s="121">
        <v>7</v>
      </c>
      <c r="BQ30" s="122">
        <v>6.5</v>
      </c>
      <c r="BR30" s="122">
        <v>5.9</v>
      </c>
      <c r="BS30" s="116" t="s">
        <v>67</v>
      </c>
      <c r="BT30" s="123" t="s">
        <v>1489</v>
      </c>
      <c r="BU30" s="123" t="s">
        <v>1490</v>
      </c>
      <c r="BV30" s="123" t="s">
        <v>1491</v>
      </c>
      <c r="BW30" s="123" t="s">
        <v>1520</v>
      </c>
      <c r="BX30" s="123" t="s">
        <v>1476</v>
      </c>
      <c r="BY30" s="123" t="s">
        <v>1477</v>
      </c>
      <c r="BZ30" s="124" t="s">
        <v>1529</v>
      </c>
    </row>
    <row r="31" spans="1:78" s="110" customFormat="1" ht="57.6" x14ac:dyDescent="0.3">
      <c r="A31" s="113">
        <v>18234</v>
      </c>
      <c r="B31" s="114" t="s">
        <v>1376</v>
      </c>
      <c r="C31" s="114" t="s">
        <v>1377</v>
      </c>
      <c r="D31" s="114" t="s">
        <v>1458</v>
      </c>
      <c r="E31" s="114">
        <v>2026</v>
      </c>
      <c r="F31" s="114">
        <v>2026</v>
      </c>
      <c r="G31" s="113" t="s">
        <v>1447</v>
      </c>
      <c r="H31" s="113" t="s">
        <v>52</v>
      </c>
      <c r="I31" s="113" t="s">
        <v>1448</v>
      </c>
      <c r="J31" s="115" t="s">
        <v>762</v>
      </c>
      <c r="K31" s="113" t="s">
        <v>763</v>
      </c>
      <c r="L31" s="113" t="s">
        <v>1449</v>
      </c>
      <c r="M31" s="113" t="s">
        <v>1450</v>
      </c>
      <c r="N31" s="113">
        <v>5</v>
      </c>
      <c r="O31" s="113" t="s">
        <v>775</v>
      </c>
      <c r="P31" s="113" t="s">
        <v>1457</v>
      </c>
      <c r="Q31" s="113" t="s">
        <v>1452</v>
      </c>
      <c r="R31" s="113" t="s">
        <v>61</v>
      </c>
      <c r="S31" s="113" t="s">
        <v>107</v>
      </c>
      <c r="T31" s="113" t="s">
        <v>63</v>
      </c>
      <c r="U31" s="113">
        <v>15</v>
      </c>
      <c r="V31" s="113">
        <v>108</v>
      </c>
      <c r="W31" s="113">
        <v>55</v>
      </c>
      <c r="X31" s="115">
        <v>163</v>
      </c>
      <c r="Y31" s="113">
        <v>4</v>
      </c>
      <c r="Z31" s="113" t="s">
        <v>64</v>
      </c>
      <c r="AA31" s="113" t="s">
        <v>67</v>
      </c>
      <c r="AB31" s="113" t="s">
        <v>67</v>
      </c>
      <c r="AC31" s="113"/>
      <c r="AD31" s="115" t="s">
        <v>1455</v>
      </c>
      <c r="AE31" s="113" t="s">
        <v>67</v>
      </c>
      <c r="AF31" s="113" t="s">
        <v>1436</v>
      </c>
      <c r="AG31" s="113" t="s">
        <v>1436</v>
      </c>
      <c r="AH31" s="116" t="s">
        <v>1436</v>
      </c>
      <c r="AI31" s="116" t="s">
        <v>1436</v>
      </c>
      <c r="AJ31" s="116">
        <v>41</v>
      </c>
      <c r="AK31" s="116" t="s">
        <v>1436</v>
      </c>
      <c r="AL31" s="116" t="s">
        <v>1436</v>
      </c>
      <c r="AM31" s="113">
        <v>3</v>
      </c>
      <c r="AN31" s="117" t="s">
        <v>1444</v>
      </c>
      <c r="AO31" s="117" t="s">
        <v>1445</v>
      </c>
      <c r="AP31" s="115">
        <v>163</v>
      </c>
      <c r="AQ31" s="116">
        <v>41</v>
      </c>
      <c r="AR31" s="118">
        <v>6596</v>
      </c>
      <c r="AS31" s="116" t="s">
        <v>1436</v>
      </c>
      <c r="AT31" s="116" t="s">
        <v>1436</v>
      </c>
      <c r="AU31" s="119">
        <v>16127220</v>
      </c>
      <c r="AV31" s="119">
        <v>2460000</v>
      </c>
      <c r="AW31" s="116" t="s">
        <v>1436</v>
      </c>
      <c r="AX31" s="116" t="s">
        <v>1436</v>
      </c>
      <c r="AY31" s="116" t="s">
        <v>1436</v>
      </c>
      <c r="AZ31" s="120">
        <v>18587220</v>
      </c>
      <c r="BA31" s="116" t="s">
        <v>64</v>
      </c>
      <c r="BB31" s="116" t="s">
        <v>1436</v>
      </c>
      <c r="BC31" s="121">
        <v>1</v>
      </c>
      <c r="BD31" s="121">
        <v>7</v>
      </c>
      <c r="BE31" s="116" t="s">
        <v>1436</v>
      </c>
      <c r="BF31" s="116" t="s">
        <v>1436</v>
      </c>
      <c r="BG31" s="116" t="s">
        <v>1436</v>
      </c>
      <c r="BH31" s="116" t="s">
        <v>1436</v>
      </c>
      <c r="BI31" s="116" t="s">
        <v>1436</v>
      </c>
      <c r="BJ31" s="116" t="s">
        <v>1436</v>
      </c>
      <c r="BK31" s="116" t="s">
        <v>1436</v>
      </c>
      <c r="BL31" s="121">
        <v>7</v>
      </c>
      <c r="BM31" s="121">
        <v>7</v>
      </c>
      <c r="BN31" s="121">
        <v>1</v>
      </c>
      <c r="BO31" s="121">
        <v>7</v>
      </c>
      <c r="BP31" s="121">
        <v>7</v>
      </c>
      <c r="BQ31" s="121">
        <v>7</v>
      </c>
      <c r="BR31" s="122">
        <v>5.5</v>
      </c>
      <c r="BS31" s="116" t="s">
        <v>67</v>
      </c>
      <c r="BT31" s="123" t="s">
        <v>1472</v>
      </c>
      <c r="BU31" s="123" t="s">
        <v>1473</v>
      </c>
      <c r="BV31" s="123" t="s">
        <v>1487</v>
      </c>
      <c r="BW31" s="123" t="s">
        <v>1521</v>
      </c>
      <c r="BX31" s="123" t="s">
        <v>1476</v>
      </c>
      <c r="BY31" s="123" t="s">
        <v>1477</v>
      </c>
      <c r="BZ31" s="124" t="s">
        <v>1542</v>
      </c>
    </row>
    <row r="32" spans="1:78" s="110" customFormat="1" ht="72" x14ac:dyDescent="0.3">
      <c r="A32" s="113">
        <v>18234</v>
      </c>
      <c r="B32" s="114" t="s">
        <v>1376</v>
      </c>
      <c r="C32" s="114" t="s">
        <v>1377</v>
      </c>
      <c r="D32" s="114" t="s">
        <v>1458</v>
      </c>
      <c r="E32" s="114">
        <v>2026</v>
      </c>
      <c r="F32" s="114">
        <v>2026</v>
      </c>
      <c r="G32" s="113" t="s">
        <v>1447</v>
      </c>
      <c r="H32" s="113" t="s">
        <v>52</v>
      </c>
      <c r="I32" s="113" t="s">
        <v>1448</v>
      </c>
      <c r="J32" s="115" t="s">
        <v>762</v>
      </c>
      <c r="K32" s="113" t="s">
        <v>763</v>
      </c>
      <c r="L32" s="113" t="s">
        <v>1449</v>
      </c>
      <c r="M32" s="113" t="s">
        <v>1450</v>
      </c>
      <c r="N32" s="113">
        <v>5</v>
      </c>
      <c r="O32" s="113" t="s">
        <v>775</v>
      </c>
      <c r="P32" s="113" t="s">
        <v>1457</v>
      </c>
      <c r="Q32" s="113" t="s">
        <v>1452</v>
      </c>
      <c r="R32" s="113" t="s">
        <v>61</v>
      </c>
      <c r="S32" s="113" t="s">
        <v>107</v>
      </c>
      <c r="T32" s="113" t="s">
        <v>63</v>
      </c>
      <c r="U32" s="113">
        <v>15</v>
      </c>
      <c r="V32" s="113">
        <v>108</v>
      </c>
      <c r="W32" s="113">
        <v>55</v>
      </c>
      <c r="X32" s="115">
        <v>163</v>
      </c>
      <c r="Y32" s="113">
        <v>4</v>
      </c>
      <c r="Z32" s="113" t="s">
        <v>64</v>
      </c>
      <c r="AA32" s="113" t="s">
        <v>67</v>
      </c>
      <c r="AB32" s="113" t="s">
        <v>67</v>
      </c>
      <c r="AC32" s="113"/>
      <c r="AD32" s="115" t="s">
        <v>1455</v>
      </c>
      <c r="AE32" s="113" t="s">
        <v>67</v>
      </c>
      <c r="AF32" s="113" t="s">
        <v>1436</v>
      </c>
      <c r="AG32" s="113" t="s">
        <v>1436</v>
      </c>
      <c r="AH32" s="116" t="s">
        <v>1436</v>
      </c>
      <c r="AI32" s="116" t="s">
        <v>1436</v>
      </c>
      <c r="AJ32" s="116">
        <v>41</v>
      </c>
      <c r="AK32" s="116" t="s">
        <v>1436</v>
      </c>
      <c r="AL32" s="116" t="s">
        <v>1436</v>
      </c>
      <c r="AM32" s="113">
        <v>3</v>
      </c>
      <c r="AN32" s="117" t="s">
        <v>1442</v>
      </c>
      <c r="AO32" s="117" t="s">
        <v>1428</v>
      </c>
      <c r="AP32" s="115">
        <v>163</v>
      </c>
      <c r="AQ32" s="116">
        <v>41</v>
      </c>
      <c r="AR32" s="118">
        <v>7200</v>
      </c>
      <c r="AS32" s="116" t="s">
        <v>1436</v>
      </c>
      <c r="AT32" s="116" t="s">
        <v>1436</v>
      </c>
      <c r="AU32" s="119">
        <v>17604000</v>
      </c>
      <c r="AV32" s="119">
        <v>2460000</v>
      </c>
      <c r="AW32" s="116" t="s">
        <v>1436</v>
      </c>
      <c r="AX32" s="116" t="s">
        <v>1436</v>
      </c>
      <c r="AY32" s="116" t="s">
        <v>1436</v>
      </c>
      <c r="AZ32" s="120">
        <v>20064000</v>
      </c>
      <c r="BA32" s="116" t="s">
        <v>64</v>
      </c>
      <c r="BB32" s="116" t="s">
        <v>1436</v>
      </c>
      <c r="BC32" s="121">
        <v>1</v>
      </c>
      <c r="BD32" s="121">
        <v>7</v>
      </c>
      <c r="BE32" s="116" t="s">
        <v>1436</v>
      </c>
      <c r="BF32" s="116" t="s">
        <v>1436</v>
      </c>
      <c r="BG32" s="116" t="s">
        <v>1436</v>
      </c>
      <c r="BH32" s="116" t="s">
        <v>1436</v>
      </c>
      <c r="BI32" s="116" t="s">
        <v>1436</v>
      </c>
      <c r="BJ32" s="116" t="s">
        <v>1436</v>
      </c>
      <c r="BK32" s="116" t="s">
        <v>1436</v>
      </c>
      <c r="BL32" s="121">
        <v>7</v>
      </c>
      <c r="BM32" s="121">
        <v>7</v>
      </c>
      <c r="BN32" s="121">
        <v>1</v>
      </c>
      <c r="BO32" s="121">
        <v>5</v>
      </c>
      <c r="BP32" s="121">
        <v>5</v>
      </c>
      <c r="BQ32" s="122">
        <v>6.4</v>
      </c>
      <c r="BR32" s="122">
        <v>5.2</v>
      </c>
      <c r="BS32" s="116" t="s">
        <v>67</v>
      </c>
      <c r="BT32" s="123" t="s">
        <v>1493</v>
      </c>
      <c r="BU32" s="123" t="s">
        <v>1494</v>
      </c>
      <c r="BV32" s="123" t="s">
        <v>1495</v>
      </c>
      <c r="BW32" s="123" t="s">
        <v>1522</v>
      </c>
      <c r="BX32" s="123" t="s">
        <v>1476</v>
      </c>
      <c r="BY32" s="123" t="s">
        <v>1477</v>
      </c>
      <c r="BZ32" s="124" t="s">
        <v>1543</v>
      </c>
    </row>
    <row r="33" spans="1:78" s="110" customFormat="1" ht="57.6" x14ac:dyDescent="0.3">
      <c r="A33" s="113">
        <v>18234</v>
      </c>
      <c r="B33" s="114" t="s">
        <v>1376</v>
      </c>
      <c r="C33" s="114" t="s">
        <v>1377</v>
      </c>
      <c r="D33" s="114" t="s">
        <v>1458</v>
      </c>
      <c r="E33" s="114">
        <v>2026</v>
      </c>
      <c r="F33" s="114">
        <v>2026</v>
      </c>
      <c r="G33" s="113" t="s">
        <v>1447</v>
      </c>
      <c r="H33" s="113" t="s">
        <v>52</v>
      </c>
      <c r="I33" s="113" t="s">
        <v>1448</v>
      </c>
      <c r="J33" s="115" t="s">
        <v>762</v>
      </c>
      <c r="K33" s="113" t="s">
        <v>763</v>
      </c>
      <c r="L33" s="113" t="s">
        <v>1449</v>
      </c>
      <c r="M33" s="113" t="s">
        <v>1450</v>
      </c>
      <c r="N33" s="113">
        <v>5</v>
      </c>
      <c r="O33" s="113" t="s">
        <v>775</v>
      </c>
      <c r="P33" s="113" t="s">
        <v>1457</v>
      </c>
      <c r="Q33" s="113" t="s">
        <v>1452</v>
      </c>
      <c r="R33" s="113" t="s">
        <v>61</v>
      </c>
      <c r="S33" s="113" t="s">
        <v>107</v>
      </c>
      <c r="T33" s="113" t="s">
        <v>63</v>
      </c>
      <c r="U33" s="113">
        <v>15</v>
      </c>
      <c r="V33" s="113">
        <v>108</v>
      </c>
      <c r="W33" s="113">
        <v>55</v>
      </c>
      <c r="X33" s="115">
        <v>163</v>
      </c>
      <c r="Y33" s="113">
        <v>4</v>
      </c>
      <c r="Z33" s="113" t="s">
        <v>64</v>
      </c>
      <c r="AA33" s="113" t="s">
        <v>67</v>
      </c>
      <c r="AB33" s="113" t="s">
        <v>67</v>
      </c>
      <c r="AC33" s="113"/>
      <c r="AD33" s="115" t="s">
        <v>1455</v>
      </c>
      <c r="AE33" s="113" t="s">
        <v>67</v>
      </c>
      <c r="AF33" s="113" t="s">
        <v>1436</v>
      </c>
      <c r="AG33" s="113" t="s">
        <v>1436</v>
      </c>
      <c r="AH33" s="116" t="s">
        <v>1436</v>
      </c>
      <c r="AI33" s="116" t="s">
        <v>1436</v>
      </c>
      <c r="AJ33" s="116">
        <v>41</v>
      </c>
      <c r="AK33" s="116" t="s">
        <v>1436</v>
      </c>
      <c r="AL33" s="116" t="s">
        <v>1436</v>
      </c>
      <c r="AM33" s="113">
        <v>3</v>
      </c>
      <c r="AN33" s="121" t="s">
        <v>1437</v>
      </c>
      <c r="AO33" s="128" t="s">
        <v>1418</v>
      </c>
      <c r="AP33" s="115">
        <v>163</v>
      </c>
      <c r="AQ33" s="116">
        <v>41</v>
      </c>
      <c r="AR33" s="118">
        <v>7450</v>
      </c>
      <c r="AS33" s="116" t="s">
        <v>1436</v>
      </c>
      <c r="AT33" s="116" t="s">
        <v>1436</v>
      </c>
      <c r="AU33" s="129">
        <v>18215250</v>
      </c>
      <c r="AV33" s="119">
        <v>2460000</v>
      </c>
      <c r="AW33" s="116" t="s">
        <v>1436</v>
      </c>
      <c r="AX33" s="116" t="s">
        <v>1436</v>
      </c>
      <c r="AY33" s="116" t="s">
        <v>1436</v>
      </c>
      <c r="AZ33" s="120">
        <v>20675250</v>
      </c>
      <c r="BA33" s="116" t="s">
        <v>1460</v>
      </c>
      <c r="BB33" s="130" t="s">
        <v>1546</v>
      </c>
      <c r="BC33" s="116" t="s">
        <v>1436</v>
      </c>
      <c r="BD33" s="116" t="s">
        <v>1436</v>
      </c>
      <c r="BE33" s="116" t="s">
        <v>1436</v>
      </c>
      <c r="BF33" s="116" t="s">
        <v>1436</v>
      </c>
      <c r="BG33" s="116" t="s">
        <v>1436</v>
      </c>
      <c r="BH33" s="116" t="s">
        <v>1436</v>
      </c>
      <c r="BI33" s="116" t="s">
        <v>1436</v>
      </c>
      <c r="BJ33" s="116" t="s">
        <v>1436</v>
      </c>
      <c r="BK33" s="116" t="s">
        <v>1436</v>
      </c>
      <c r="BL33" s="116" t="s">
        <v>1436</v>
      </c>
      <c r="BM33" s="116" t="s">
        <v>1436</v>
      </c>
      <c r="BN33" s="116" t="s">
        <v>1436</v>
      </c>
      <c r="BO33" s="116" t="s">
        <v>1436</v>
      </c>
      <c r="BP33" s="116" t="s">
        <v>1436</v>
      </c>
      <c r="BQ33" s="116" t="s">
        <v>1436</v>
      </c>
      <c r="BR33" s="116" t="s">
        <v>1436</v>
      </c>
      <c r="BS33" s="116" t="s">
        <v>67</v>
      </c>
      <c r="BT33" s="123" t="s">
        <v>1483</v>
      </c>
      <c r="BU33" s="123" t="s">
        <v>1484</v>
      </c>
      <c r="BV33" s="123" t="s">
        <v>1485</v>
      </c>
      <c r="BW33" s="123" t="s">
        <v>1486</v>
      </c>
      <c r="BX33" s="123" t="s">
        <v>1476</v>
      </c>
      <c r="BY33" s="123" t="s">
        <v>1477</v>
      </c>
      <c r="BZ33" s="124" t="s">
        <v>1544</v>
      </c>
    </row>
    <row r="34" spans="1:78" s="110" customFormat="1" x14ac:dyDescent="0.3">
      <c r="BC34" s="112"/>
    </row>
  </sheetData>
  <phoneticPr fontId="5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2"/>
  <sheetViews>
    <sheetView workbookViewId="0"/>
  </sheetViews>
  <sheetFormatPr baseColWidth="10" defaultColWidth="11.44140625" defaultRowHeight="14.4" x14ac:dyDescent="0.3"/>
  <sheetData>
    <row r="1" spans="1:11" x14ac:dyDescent="0.3">
      <c r="I1" t="s">
        <v>590</v>
      </c>
      <c r="J1" t="s">
        <v>591</v>
      </c>
      <c r="K1" t="s">
        <v>1333</v>
      </c>
    </row>
    <row r="2" spans="1:11" x14ac:dyDescent="0.3">
      <c r="I2" t="s">
        <v>1334</v>
      </c>
      <c r="J2" t="s">
        <v>1335</v>
      </c>
      <c r="K2" t="s">
        <v>1336</v>
      </c>
    </row>
    <row r="3" spans="1:11" x14ac:dyDescent="0.3">
      <c r="I3" t="s">
        <v>96</v>
      </c>
      <c r="J3" t="s">
        <v>97</v>
      </c>
      <c r="K3" t="s">
        <v>99</v>
      </c>
    </row>
    <row r="4" spans="1:11" x14ac:dyDescent="0.3">
      <c r="A4" t="s">
        <v>591</v>
      </c>
      <c r="B4">
        <v>77301520</v>
      </c>
      <c r="C4" t="s">
        <v>1337</v>
      </c>
      <c r="I4" t="s">
        <v>190</v>
      </c>
      <c r="J4" t="s">
        <v>1338</v>
      </c>
      <c r="K4" t="s">
        <v>192</v>
      </c>
    </row>
    <row r="5" spans="1:11" x14ac:dyDescent="0.3">
      <c r="A5" t="s">
        <v>1335</v>
      </c>
      <c r="B5">
        <v>74701100</v>
      </c>
      <c r="C5" t="s">
        <v>1339</v>
      </c>
      <c r="I5" t="s">
        <v>1340</v>
      </c>
      <c r="J5" t="s">
        <v>1341</v>
      </c>
      <c r="K5" t="s">
        <v>1342</v>
      </c>
    </row>
    <row r="6" spans="1:11" x14ac:dyDescent="0.3">
      <c r="A6" t="s">
        <v>97</v>
      </c>
      <c r="B6">
        <v>70533700</v>
      </c>
      <c r="C6" t="s">
        <v>1343</v>
      </c>
      <c r="I6" t="s">
        <v>1344</v>
      </c>
      <c r="J6" t="s">
        <v>1345</v>
      </c>
      <c r="K6" t="s">
        <v>1346</v>
      </c>
    </row>
    <row r="7" spans="1:11" x14ac:dyDescent="0.3">
      <c r="A7" t="s">
        <v>1338</v>
      </c>
      <c r="B7">
        <v>73048900</v>
      </c>
      <c r="C7" t="s">
        <v>1347</v>
      </c>
      <c r="I7" t="s">
        <v>138</v>
      </c>
      <c r="J7" t="s">
        <v>139</v>
      </c>
      <c r="K7" t="s">
        <v>140</v>
      </c>
    </row>
    <row r="8" spans="1:11" x14ac:dyDescent="0.3">
      <c r="A8" t="s">
        <v>1341</v>
      </c>
      <c r="B8">
        <v>65440150</v>
      </c>
      <c r="C8" t="s">
        <v>1348</v>
      </c>
      <c r="I8" t="s">
        <v>1349</v>
      </c>
      <c r="J8" t="s">
        <v>1350</v>
      </c>
      <c r="K8" t="s">
        <v>1351</v>
      </c>
    </row>
    <row r="9" spans="1:11" x14ac:dyDescent="0.3">
      <c r="A9" t="s">
        <v>1345</v>
      </c>
      <c r="B9">
        <v>65062590</v>
      </c>
      <c r="C9" t="s">
        <v>1352</v>
      </c>
      <c r="I9" t="s">
        <v>1353</v>
      </c>
      <c r="J9" t="s">
        <v>1354</v>
      </c>
      <c r="K9" t="s">
        <v>1355</v>
      </c>
    </row>
    <row r="10" spans="1:11" x14ac:dyDescent="0.3">
      <c r="A10" t="s">
        <v>139</v>
      </c>
      <c r="B10">
        <v>70200800</v>
      </c>
      <c r="C10" t="s">
        <v>1356</v>
      </c>
      <c r="I10" t="s">
        <v>508</v>
      </c>
      <c r="J10" t="s">
        <v>509</v>
      </c>
      <c r="K10" t="s">
        <v>1357</v>
      </c>
    </row>
    <row r="11" spans="1:11" x14ac:dyDescent="0.3">
      <c r="A11" t="s">
        <v>1350</v>
      </c>
      <c r="B11">
        <v>65229660</v>
      </c>
      <c r="C11" t="s">
        <v>1358</v>
      </c>
      <c r="I11" t="s">
        <v>1359</v>
      </c>
      <c r="J11" t="s">
        <v>1360</v>
      </c>
      <c r="K11" t="s">
        <v>1361</v>
      </c>
    </row>
    <row r="12" spans="1:11" x14ac:dyDescent="0.3">
      <c r="A12" t="s">
        <v>1354</v>
      </c>
      <c r="B12">
        <v>65145210</v>
      </c>
      <c r="C12" t="s">
        <v>1362</v>
      </c>
      <c r="I12" t="s">
        <v>1363</v>
      </c>
      <c r="J12" t="s">
        <v>1364</v>
      </c>
      <c r="K12" t="s">
        <v>1365</v>
      </c>
    </row>
    <row r="13" spans="1:11" x14ac:dyDescent="0.3">
      <c r="A13" t="s">
        <v>509</v>
      </c>
      <c r="B13">
        <v>70537300</v>
      </c>
      <c r="C13" t="s">
        <v>1366</v>
      </c>
      <c r="I13" t="s">
        <v>1367</v>
      </c>
      <c r="J13" t="s">
        <v>1368</v>
      </c>
      <c r="K13" t="s">
        <v>1369</v>
      </c>
    </row>
    <row r="14" spans="1:11" x14ac:dyDescent="0.3">
      <c r="A14" t="s">
        <v>1360</v>
      </c>
      <c r="B14">
        <v>73315900</v>
      </c>
      <c r="C14" t="s">
        <v>1370</v>
      </c>
      <c r="I14" t="s">
        <v>1371</v>
      </c>
      <c r="J14" t="s">
        <v>1372</v>
      </c>
      <c r="K14" t="s">
        <v>1373</v>
      </c>
    </row>
    <row r="15" spans="1:11" x14ac:dyDescent="0.3">
      <c r="A15" t="s">
        <v>1364</v>
      </c>
      <c r="B15">
        <v>73048400</v>
      </c>
      <c r="C15" t="s">
        <v>1374</v>
      </c>
      <c r="I15" t="s">
        <v>469</v>
      </c>
      <c r="J15" t="s">
        <v>470</v>
      </c>
      <c r="K15" t="s">
        <v>471</v>
      </c>
    </row>
    <row r="16" spans="1:11" x14ac:dyDescent="0.3">
      <c r="A16" t="s">
        <v>1368</v>
      </c>
      <c r="B16">
        <v>65038137</v>
      </c>
      <c r="C16" t="s">
        <v>1375</v>
      </c>
      <c r="I16" t="s">
        <v>1376</v>
      </c>
      <c r="J16" t="s">
        <v>1377</v>
      </c>
      <c r="K16" t="s">
        <v>1378</v>
      </c>
    </row>
    <row r="17" spans="1:11" x14ac:dyDescent="0.3">
      <c r="A17" t="s">
        <v>1372</v>
      </c>
      <c r="B17">
        <v>65026673</v>
      </c>
      <c r="C17" t="s">
        <v>1379</v>
      </c>
      <c r="I17" t="s">
        <v>49</v>
      </c>
      <c r="J17" t="s">
        <v>50</v>
      </c>
      <c r="K17" t="s">
        <v>50</v>
      </c>
    </row>
    <row r="18" spans="1:11" x14ac:dyDescent="0.3">
      <c r="A18" t="s">
        <v>470</v>
      </c>
      <c r="B18">
        <v>75387000</v>
      </c>
      <c r="C18" t="s">
        <v>1380</v>
      </c>
      <c r="I18" t="s">
        <v>309</v>
      </c>
      <c r="J18" t="s">
        <v>1381</v>
      </c>
      <c r="K18" t="s">
        <v>1382</v>
      </c>
    </row>
    <row r="19" spans="1:11" x14ac:dyDescent="0.3">
      <c r="A19" t="s">
        <v>1377</v>
      </c>
      <c r="B19">
        <v>65185420</v>
      </c>
      <c r="C19" t="s">
        <v>1383</v>
      </c>
      <c r="I19" t="s">
        <v>125</v>
      </c>
      <c r="J19" t="s">
        <v>126</v>
      </c>
      <c r="K19" t="s">
        <v>1384</v>
      </c>
    </row>
    <row r="20" spans="1:11" x14ac:dyDescent="0.3">
      <c r="A20" t="s">
        <v>50</v>
      </c>
      <c r="B20">
        <v>74252300</v>
      </c>
      <c r="C20" t="s">
        <v>1385</v>
      </c>
    </row>
    <row r="21" spans="1:11" x14ac:dyDescent="0.3">
      <c r="A21" t="s">
        <v>1381</v>
      </c>
      <c r="B21">
        <v>71566400</v>
      </c>
      <c r="C21" t="s">
        <v>1386</v>
      </c>
    </row>
    <row r="22" spans="1:11" x14ac:dyDescent="0.3">
      <c r="A22" t="s">
        <v>126</v>
      </c>
      <c r="B22">
        <v>70417500</v>
      </c>
      <c r="C22" t="s">
        <v>1387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81fb00b-df33-4f24-b179-ef36c25082e5">
      <Terms xmlns="http://schemas.microsoft.com/office/infopath/2007/PartnerControls"/>
    </lcf76f155ced4ddcb4097134ff3c332f>
    <TaxCatchAll xmlns="63e26b19-69e4-47d3-8400-f455e1c9580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0E6BA47DB55D046A2C0485C4702BB0B" ma:contentTypeVersion="18" ma:contentTypeDescription="Crear nuevo documento." ma:contentTypeScope="" ma:versionID="fe2a74ffe0dc24f1441814549e3e4008">
  <xsd:schema xmlns:xsd="http://www.w3.org/2001/XMLSchema" xmlns:xs="http://www.w3.org/2001/XMLSchema" xmlns:p="http://schemas.microsoft.com/office/2006/metadata/properties" xmlns:ns2="d81fb00b-df33-4f24-b179-ef36c25082e5" xmlns:ns3="63e26b19-69e4-47d3-8400-f455e1c95802" targetNamespace="http://schemas.microsoft.com/office/2006/metadata/properties" ma:root="true" ma:fieldsID="f7fe39fd755bc39bc133434ccd845602" ns2:_="" ns3:_="">
    <xsd:import namespace="d81fb00b-df33-4f24-b179-ef36c25082e5"/>
    <xsd:import namespace="63e26b19-69e4-47d3-8400-f455e1c958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1fb00b-df33-4f24-b179-ef36c2508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3530c4f3-8e88-4961-bf86-e23c46b3dfc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e26b19-69e4-47d3-8400-f455e1c9580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b478edb0-ab7a-48e6-800e-0ad0760f5f2b}" ma:internalName="TaxCatchAll" ma:showField="CatchAllData" ma:web="63e26b19-69e4-47d3-8400-f455e1c958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094412-A0AC-484B-BBED-E474FE79F448}">
  <ds:schemaRefs>
    <ds:schemaRef ds:uri="http://www.w3.org/XML/1998/namespace"/>
    <ds:schemaRef ds:uri="63e26b19-69e4-47d3-8400-f455e1c95802"/>
    <ds:schemaRef ds:uri="http://schemas.microsoft.com/office/2006/metadata/properties"/>
    <ds:schemaRef ds:uri="http://purl.org/dc/elements/1.1/"/>
    <ds:schemaRef ds:uri="http://purl.org/dc/dcmitype/"/>
    <ds:schemaRef ds:uri="d81fb00b-df33-4f24-b179-ef36c25082e5"/>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388EDD0-1F84-4AA2-BDA5-D13ABEEB15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1fb00b-df33-4f24-b179-ef36c25082e5"/>
    <ds:schemaRef ds:uri="63e26b19-69e4-47d3-8400-f455e1c958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4A075C-6811-4E32-AB46-A4FC153A76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BD OFICIAL (2)</vt:lpstr>
      <vt:lpstr>1 Apertura de Cursos</vt:lpstr>
      <vt:lpstr>2 Admisibilidad</vt:lpstr>
      <vt:lpstr>PLANILLA DE PREADJUDICACIÓN</vt:lpstr>
      <vt:lpstr>OTIC RUT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Edgardo Seymour Suazo</dc:creator>
  <cp:keywords/>
  <dc:description/>
  <cp:lastModifiedBy>OticProAconcagua</cp:lastModifiedBy>
  <cp:revision/>
  <dcterms:created xsi:type="dcterms:W3CDTF">2018-06-12T14:02:52Z</dcterms:created>
  <dcterms:modified xsi:type="dcterms:W3CDTF">2026-08-13T20:34:10Z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ccd7d1-f479-407c-869d-4a4f9fabacdd_Enabled">
    <vt:lpwstr>true</vt:lpwstr>
  </property>
  <property fmtid="{D5CDD505-2E9C-101B-9397-08002B2CF9AE}" pid="3" name="MSIP_Label_c6ccd7d1-f479-407c-869d-4a4f9fabacdd_SetDate">
    <vt:lpwstr>2023-04-24T12:36:00Z</vt:lpwstr>
  </property>
  <property fmtid="{D5CDD505-2E9C-101B-9397-08002B2CF9AE}" pid="4" name="MSIP_Label_c6ccd7d1-f479-407c-869d-4a4f9fabacdd_Method">
    <vt:lpwstr>Standard</vt:lpwstr>
  </property>
  <property fmtid="{D5CDD505-2E9C-101B-9397-08002B2CF9AE}" pid="5" name="MSIP_Label_c6ccd7d1-f479-407c-869d-4a4f9fabacdd_Name">
    <vt:lpwstr>Datos Personales</vt:lpwstr>
  </property>
  <property fmtid="{D5CDD505-2E9C-101B-9397-08002B2CF9AE}" pid="6" name="MSIP_Label_c6ccd7d1-f479-407c-869d-4a4f9fabacdd_SiteId">
    <vt:lpwstr>2e44483d-07e1-4c2a-b3b9-5b99d019f80d</vt:lpwstr>
  </property>
  <property fmtid="{D5CDD505-2E9C-101B-9397-08002B2CF9AE}" pid="7" name="MSIP_Label_c6ccd7d1-f479-407c-869d-4a4f9fabacdd_ActionId">
    <vt:lpwstr>717bfde4-e4bb-49ef-ab6f-5aab8bd7add5</vt:lpwstr>
  </property>
  <property fmtid="{D5CDD505-2E9C-101B-9397-08002B2CF9AE}" pid="8" name="MSIP_Label_c6ccd7d1-f479-407c-869d-4a4f9fabacdd_ContentBits">
    <vt:lpwstr>0</vt:lpwstr>
  </property>
  <property fmtid="{D5CDD505-2E9C-101B-9397-08002B2CF9AE}" pid="9" name="ContentTypeId">
    <vt:lpwstr>0x01010070E6BA47DB55D046A2C0485C4702BB0B</vt:lpwstr>
  </property>
  <property fmtid="{D5CDD505-2E9C-101B-9397-08002B2CF9AE}" pid="10" name="MediaServiceImageTags">
    <vt:lpwstr/>
  </property>
</Properties>
</file>